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E3E686DF-6A78-4AE1-9301-E1D0AC2A6488}" xr6:coauthVersionLast="47" xr6:coauthVersionMax="47" xr10:uidLastSave="{00000000-0000-0000-0000-000000000000}"/>
  <bookViews>
    <workbookView xWindow="-120" yWindow="-120" windowWidth="29040" windowHeight="15840" activeTab="2" xr2:uid="{D34EC9AC-B7B4-4963-A27A-9254407815CA}"/>
  </bookViews>
  <sheets>
    <sheet name="Data" sheetId="1" r:id="rId1"/>
    <sheet name="Calculos" sheetId="3" r:id="rId2"/>
    <sheet name="Dashboard" sheetId="4" r:id="rId3"/>
    <sheet name="Hoja2" sheetId="2" r:id="rId4"/>
  </sheets>
  <definedNames>
    <definedName name="Actual">Data!$B$2:$B$227</definedName>
    <definedName name="Administrativa">Calculos!$B$16</definedName>
    <definedName name="AFP">Data!$Y$2:$Y$227</definedName>
    <definedName name="Ancash">Calculos!$C$2:$C$6</definedName>
    <definedName name="Año">Data!$I$2:$I$227</definedName>
    <definedName name="Aptos">Data!$W$2:$W$227</definedName>
    <definedName name="Area">Calculos!$A$16:$A$22</definedName>
    <definedName name="Arequipa">Calculos!$E$2:$E$7</definedName>
    <definedName name="Callao">Calculos!$G$2:$G$3</definedName>
    <definedName name="Condición">Data!$P$2:$P$227</definedName>
    <definedName name="Conflictos">Data!$R$2:$R$227</definedName>
    <definedName name="Cumplimiento.Objetivo">Data!$N$2:$N$227</definedName>
    <definedName name="Descuento.AFP">Data!$Z$2:$Z$227</definedName>
    <definedName name="Descuento.Faltas">Data!$AD$2:$AD$227</definedName>
    <definedName name="Descuento.Impuesto">Data!$AA$2:$AA$227</definedName>
    <definedName name="Descuento.Seguro">Data!$AB$2:$AB$227</definedName>
    <definedName name="Edad">Data!$F$2:$F$227</definedName>
    <definedName name="Faltas">Data!$AC$2:$AC$227</definedName>
    <definedName name="Fecha.Cese">Data!$AF$2:$AF$227</definedName>
    <definedName name="Gestión.Recursos">Data!$S$2:$S$227</definedName>
    <definedName name="Grupo.Edad">Data!$G$2:$G$227</definedName>
    <definedName name="Habilidades.Blandas">Data!$Q$2:$Q$227</definedName>
    <definedName name="Ica">Calculos!$I$2:$I$7</definedName>
    <definedName name="ID">Data!$D$2:$D$227</definedName>
    <definedName name="Imagen">Calculos!$B$16:$B$22</definedName>
    <definedName name="Incidente.Laboral">Data!$AH$2:$AH$227</definedName>
    <definedName name="Ingreso">Data!$H$2:$H$227</definedName>
    <definedName name="La.Libertad">Calculos!$K$2:$K$8</definedName>
    <definedName name="Lima">Calculos!$M$2:$M$8</definedName>
    <definedName name="Logistica">Calculos!$B$17</definedName>
    <definedName name="Lugares">Calculos!$A$2:$A$9</definedName>
    <definedName name="Motivo.Cese">Data!$AG$2:$AG$227</definedName>
    <definedName name="Neto.Pagar">Data!$AE$2:$AE$227</definedName>
    <definedName name="Operaciones">Calculos!$B$18</definedName>
    <definedName name="Piura">Calculos!$O$2:$O$4</definedName>
    <definedName name="Planeamiento">Calculos!$B$19</definedName>
    <definedName name="Planificacion">Data!$U$2:$U$227</definedName>
    <definedName name="Posición">Data!$L$2:$L$227</definedName>
    <definedName name="Recursos.Humanos">Calculos!$B$20</definedName>
    <definedName name="Región">Data!$A$2:$A$227</definedName>
    <definedName name="Salario">Data!$X$2:$X$227</definedName>
    <definedName name="Satisfacción">Data!$O$2:$O$227</definedName>
    <definedName name="Sector">Data!$C$2:$C$227</definedName>
    <definedName name="Servicio">INDIRECT(Calculos!$E$15)</definedName>
    <definedName name="Sexo">Data!$E$2:$E$227</definedName>
    <definedName name="SSO">Data!$T$2:$T$227</definedName>
    <definedName name="Suministro">Calculos!$B$21</definedName>
    <definedName name="TI">Data!$V$2:$V$227</definedName>
    <definedName name="Tiempo">Data!$J$2:$J$227</definedName>
    <definedName name="Tiempo.Personal">Data!$K$2:$K$227</definedName>
    <definedName name="Tipo._empleo">Data!$M$2:$M$227</definedName>
    <definedName name="Tipo.Incidente">Data!$AI$2:$AI$227</definedName>
    <definedName name="Tumbes">Calculos!$Q$2:$Q$3</definedName>
    <definedName name="Ventas">Calculos!$B$22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2" i="3" l="1" a="1"/>
  <c r="A52" i="3" s="1"/>
  <c r="A44" i="3" a="1"/>
  <c r="A44" i="3" s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A30" i="3" a="1"/>
  <c r="A30" i="3" s="1"/>
  <c r="B27" i="3"/>
  <c r="B25" i="3"/>
  <c r="D45" i="3" s="1"/>
  <c r="E15" i="3"/>
  <c r="C128" i="2"/>
  <c r="C123" i="2"/>
  <c r="C118" i="2"/>
  <c r="C113" i="2"/>
  <c r="C108" i="2"/>
  <c r="C103" i="2"/>
  <c r="C98" i="2"/>
  <c r="C93" i="2"/>
  <c r="C88" i="2"/>
  <c r="C83" i="2"/>
  <c r="C78" i="2"/>
  <c r="C73" i="2"/>
  <c r="C68" i="2"/>
  <c r="C63" i="2"/>
  <c r="C58" i="2"/>
  <c r="C53" i="2"/>
  <c r="C48" i="2"/>
  <c r="C43" i="2"/>
  <c r="C38" i="2"/>
  <c r="C28" i="2"/>
  <c r="C23" i="2"/>
  <c r="C18" i="2"/>
  <c r="C13" i="2"/>
  <c r="C8" i="2"/>
  <c r="B52" i="3" l="1"/>
  <c r="B53" i="3"/>
  <c r="E46" i="3"/>
  <c r="B45" i="3"/>
  <c r="B44" i="3"/>
  <c r="E47" i="3"/>
  <c r="E44" i="3"/>
  <c r="D47" i="3"/>
  <c r="B46" i="3"/>
  <c r="C47" i="3"/>
  <c r="C46" i="3"/>
  <c r="D46" i="3"/>
  <c r="B47" i="3"/>
  <c r="C44" i="3"/>
  <c r="C45" i="3"/>
  <c r="D44" i="3"/>
  <c r="E45" i="3"/>
  <c r="E37" i="3"/>
  <c r="B37" i="3" s="1"/>
  <c r="E38" i="3"/>
  <c r="B38" i="3" s="1"/>
  <c r="E39" i="3"/>
  <c r="B39" i="3" s="1"/>
  <c r="B31" i="3"/>
  <c r="B30" i="3"/>
  <c r="B57" i="3" l="1"/>
  <c r="B60" i="3" s="1"/>
  <c r="D60" i="3" s="1"/>
  <c r="G44" i="3"/>
  <c r="G47" i="3"/>
  <c r="G46" i="3"/>
  <c r="G45" i="3"/>
  <c r="A37" i="3"/>
  <c r="A39" i="3"/>
  <c r="A38" i="3"/>
  <c r="B3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<sst xmlns="http://schemas.openxmlformats.org/spreadsheetml/2006/main" count="4912" uniqueCount="377">
  <si>
    <t>Región</t>
  </si>
  <si>
    <t>Actual</t>
  </si>
  <si>
    <t>Sector</t>
  </si>
  <si>
    <t xml:space="preserve">ID </t>
  </si>
  <si>
    <t>Sexo</t>
  </si>
  <si>
    <t>Edad</t>
  </si>
  <si>
    <t>Grupo.Edad</t>
  </si>
  <si>
    <t>Ingreso</t>
  </si>
  <si>
    <t>Tiempo</t>
  </si>
  <si>
    <t>Tiempo.Personal</t>
  </si>
  <si>
    <t>Posición</t>
  </si>
  <si>
    <t>Tipo. empleo</t>
  </si>
  <si>
    <t>Cumplimiento.Objetivo</t>
  </si>
  <si>
    <t>Satisfacción</t>
  </si>
  <si>
    <t>Condición</t>
  </si>
  <si>
    <t>Habilidades.Blandas</t>
  </si>
  <si>
    <t>Conflictos</t>
  </si>
  <si>
    <t>Gestión.Recursos</t>
  </si>
  <si>
    <t>SSO</t>
  </si>
  <si>
    <t>Planeamiento</t>
  </si>
  <si>
    <t>TI</t>
  </si>
  <si>
    <t>Aptos</t>
  </si>
  <si>
    <t>Salario</t>
  </si>
  <si>
    <t>AFP</t>
  </si>
  <si>
    <t>Descuento.AFP</t>
  </si>
  <si>
    <t>Descuento.Impuesto</t>
  </si>
  <si>
    <t>Descuento.Seguro</t>
  </si>
  <si>
    <t>Faltas</t>
  </si>
  <si>
    <t>Descuento.Faltas</t>
  </si>
  <si>
    <t>Neto.Pagar</t>
  </si>
  <si>
    <t>Fecha.Cese</t>
  </si>
  <si>
    <t>Motivo.Cese</t>
  </si>
  <si>
    <t>Incidente.Laboral</t>
  </si>
  <si>
    <t>Tipo.Incidente</t>
  </si>
  <si>
    <t>Arequipa</t>
  </si>
  <si>
    <t>Administrativa</t>
  </si>
  <si>
    <t>G 4098</t>
  </si>
  <si>
    <t>Femenino</t>
  </si>
  <si>
    <t>Menor de 30 a</t>
  </si>
  <si>
    <t>De 1 a 3 a</t>
  </si>
  <si>
    <t>Operario</t>
  </si>
  <si>
    <t>Tiempo Completo</t>
  </si>
  <si>
    <t>En Proceso</t>
  </si>
  <si>
    <t>No Satisfecho</t>
  </si>
  <si>
    <t>Planilla</t>
  </si>
  <si>
    <t>Aprobado</t>
  </si>
  <si>
    <t>Desaprobado</t>
  </si>
  <si>
    <t>AFP 2</t>
  </si>
  <si>
    <t>Callao</t>
  </si>
  <si>
    <t>G 126</t>
  </si>
  <si>
    <t>De 30 a 55 a</t>
  </si>
  <si>
    <t>Mayor 3 a</t>
  </si>
  <si>
    <t>Coordinador</t>
  </si>
  <si>
    <t>Completado</t>
  </si>
  <si>
    <t>Parcialmente Satisfecho</t>
  </si>
  <si>
    <t>AFP 3</t>
  </si>
  <si>
    <t>Termino de Contrato</t>
  </si>
  <si>
    <t>G 38</t>
  </si>
  <si>
    <t>AFP 1</t>
  </si>
  <si>
    <t>Renuncia</t>
  </si>
  <si>
    <t>Lima</t>
  </si>
  <si>
    <t>G 50</t>
  </si>
  <si>
    <t>Administrativo</t>
  </si>
  <si>
    <t>No Aprobado</t>
  </si>
  <si>
    <t>G 1986</t>
  </si>
  <si>
    <t>Satisfecho</t>
  </si>
  <si>
    <t>Servicios</t>
  </si>
  <si>
    <t>G 1898</t>
  </si>
  <si>
    <t>G 4010</t>
  </si>
  <si>
    <t>Masculino</t>
  </si>
  <si>
    <t>Gerente</t>
  </si>
  <si>
    <t>G 2074</t>
  </si>
  <si>
    <t>Supervisor</t>
  </si>
  <si>
    <t>Si</t>
  </si>
  <si>
    <t>Acto sub estandar</t>
  </si>
  <si>
    <t>Ica</t>
  </si>
  <si>
    <t>G 2162</t>
  </si>
  <si>
    <t>Tiempo Parcial</t>
  </si>
  <si>
    <t>No Iniciado</t>
  </si>
  <si>
    <t>Incumplimiento</t>
  </si>
  <si>
    <t>Logistica</t>
  </si>
  <si>
    <t>G 314</t>
  </si>
  <si>
    <t>Mayor de 55 a</t>
  </si>
  <si>
    <t>G 402</t>
  </si>
  <si>
    <t>Ancash</t>
  </si>
  <si>
    <t>G 4450</t>
  </si>
  <si>
    <t>HABITAT</t>
  </si>
  <si>
    <t>G 4538</t>
  </si>
  <si>
    <t>G 138</t>
  </si>
  <si>
    <t>Analista</t>
  </si>
  <si>
    <t>G 2250</t>
  </si>
  <si>
    <t>Jubilación</t>
  </si>
  <si>
    <t>Condición sub estandar</t>
  </si>
  <si>
    <t>G 2426</t>
  </si>
  <si>
    <t>ONP</t>
  </si>
  <si>
    <t>G 2338</t>
  </si>
  <si>
    <t>Logistico</t>
  </si>
  <si>
    <t>G 2514</t>
  </si>
  <si>
    <t>G 226</t>
  </si>
  <si>
    <t>Intrusión</t>
  </si>
  <si>
    <t>Operaciones</t>
  </si>
  <si>
    <t>G 8498</t>
  </si>
  <si>
    <t>G 8586</t>
  </si>
  <si>
    <t>G 8674</t>
  </si>
  <si>
    <t>G 8762</t>
  </si>
  <si>
    <t>G 9378</t>
  </si>
  <si>
    <t>Accidente</t>
  </si>
  <si>
    <t>G 9730</t>
  </si>
  <si>
    <t>G 10082</t>
  </si>
  <si>
    <t>Robo</t>
  </si>
  <si>
    <t>G 10170</t>
  </si>
  <si>
    <t>G 10258</t>
  </si>
  <si>
    <t>G 10346</t>
  </si>
  <si>
    <t>G 10434</t>
  </si>
  <si>
    <t>G 10610</t>
  </si>
  <si>
    <t>G 10698</t>
  </si>
  <si>
    <t>Menor 1 a</t>
  </si>
  <si>
    <t>G 10786</t>
  </si>
  <si>
    <t>Estado etilico</t>
  </si>
  <si>
    <t>Piura</t>
  </si>
  <si>
    <t>G 10874</t>
  </si>
  <si>
    <t>G 10962</t>
  </si>
  <si>
    <t>G 11050</t>
  </si>
  <si>
    <t>G 11138</t>
  </si>
  <si>
    <t>G 11226</t>
  </si>
  <si>
    <t>G 13250</t>
  </si>
  <si>
    <t>G 13338</t>
  </si>
  <si>
    <t>G 13426</t>
  </si>
  <si>
    <t>G 13514</t>
  </si>
  <si>
    <t>G 13602</t>
  </si>
  <si>
    <t>G 13690</t>
  </si>
  <si>
    <t>G 13778</t>
  </si>
  <si>
    <t>G 13866</t>
  </si>
  <si>
    <t>G 14306</t>
  </si>
  <si>
    <t>G 14658</t>
  </si>
  <si>
    <t>G 14922</t>
  </si>
  <si>
    <t>G 15274</t>
  </si>
  <si>
    <t>G 17650</t>
  </si>
  <si>
    <t>G 17738</t>
  </si>
  <si>
    <t>G 17914</t>
  </si>
  <si>
    <t>G 18002</t>
  </si>
  <si>
    <t>G 18266</t>
  </si>
  <si>
    <t>G 18354</t>
  </si>
  <si>
    <t>G 18442</t>
  </si>
  <si>
    <t>G 18618</t>
  </si>
  <si>
    <t>G 18706</t>
  </si>
  <si>
    <t>G 18794</t>
  </si>
  <si>
    <t>G 18882</t>
  </si>
  <si>
    <t>G 18970</t>
  </si>
  <si>
    <t>G 19762</t>
  </si>
  <si>
    <t>G 19850</t>
  </si>
  <si>
    <t>G 24954</t>
  </si>
  <si>
    <t>G 25042</t>
  </si>
  <si>
    <t>G 25130</t>
  </si>
  <si>
    <t>G 26450</t>
  </si>
  <si>
    <t>G 26538</t>
  </si>
  <si>
    <t>G 26626</t>
  </si>
  <si>
    <t>Tumbes</t>
  </si>
  <si>
    <t>G 26802</t>
  </si>
  <si>
    <t>G 26978</t>
  </si>
  <si>
    <t>G 28298</t>
  </si>
  <si>
    <t>G 28386</t>
  </si>
  <si>
    <t>G 28474</t>
  </si>
  <si>
    <t>G 28562</t>
  </si>
  <si>
    <t>G 28650</t>
  </si>
  <si>
    <t>G 28826</t>
  </si>
  <si>
    <t>G 28914</t>
  </si>
  <si>
    <t>G 29002</t>
  </si>
  <si>
    <t>G 29090</t>
  </si>
  <si>
    <t>G 29178</t>
  </si>
  <si>
    <t>G 29266</t>
  </si>
  <si>
    <t>G 29354</t>
  </si>
  <si>
    <t>G 29442</t>
  </si>
  <si>
    <t>G 29530</t>
  </si>
  <si>
    <t>G 29618</t>
  </si>
  <si>
    <t>G 29706</t>
  </si>
  <si>
    <t>G 29794</t>
  </si>
  <si>
    <t>G 29882</t>
  </si>
  <si>
    <t>G 30058</t>
  </si>
  <si>
    <t>G 30146</t>
  </si>
  <si>
    <t>G 38858</t>
  </si>
  <si>
    <t>G 38946</t>
  </si>
  <si>
    <t>G 39034</t>
  </si>
  <si>
    <t>G 54698</t>
  </si>
  <si>
    <t>G 54786</t>
  </si>
  <si>
    <t>G 54874</t>
  </si>
  <si>
    <t>G 54962</t>
  </si>
  <si>
    <t>G 55050</t>
  </si>
  <si>
    <t>G 55138</t>
  </si>
  <si>
    <t>G 55226</t>
  </si>
  <si>
    <t>G 55314</t>
  </si>
  <si>
    <t>G 56634</t>
  </si>
  <si>
    <t>G 56722</t>
  </si>
  <si>
    <t>G 56810</t>
  </si>
  <si>
    <t>G 56898</t>
  </si>
  <si>
    <t>G 578</t>
  </si>
  <si>
    <t>G 666</t>
  </si>
  <si>
    <t>G 490</t>
  </si>
  <si>
    <t>G 754</t>
  </si>
  <si>
    <t>G 2690</t>
  </si>
  <si>
    <t>G 4714</t>
  </si>
  <si>
    <t>G 45546</t>
  </si>
  <si>
    <t>G 45634</t>
  </si>
  <si>
    <t>G 45722</t>
  </si>
  <si>
    <t>G 45810</t>
  </si>
  <si>
    <t>G 45898</t>
  </si>
  <si>
    <t>G 46162</t>
  </si>
  <si>
    <t>G 47394</t>
  </si>
  <si>
    <t>G 47482</t>
  </si>
  <si>
    <t>G 47570</t>
  </si>
  <si>
    <t>G 47658</t>
  </si>
  <si>
    <t>G 47746</t>
  </si>
  <si>
    <t>G 47834</t>
  </si>
  <si>
    <t>G 47922</t>
  </si>
  <si>
    <t>G 48010</t>
  </si>
  <si>
    <t>G 51178</t>
  </si>
  <si>
    <t>G 51266</t>
  </si>
  <si>
    <t>G 51354</t>
  </si>
  <si>
    <t>G 51442</t>
  </si>
  <si>
    <t>G 51530</t>
  </si>
  <si>
    <t>G 51618</t>
  </si>
  <si>
    <t>G 51706</t>
  </si>
  <si>
    <t>G 51794</t>
  </si>
  <si>
    <t>G 51882</t>
  </si>
  <si>
    <t>G 51970</t>
  </si>
  <si>
    <t>G 52058</t>
  </si>
  <si>
    <t>G 52146</t>
  </si>
  <si>
    <t>G 52234</t>
  </si>
  <si>
    <t>G 55402</t>
  </si>
  <si>
    <t>G 55490</t>
  </si>
  <si>
    <t>G 55578</t>
  </si>
  <si>
    <t>G 55666</t>
  </si>
  <si>
    <t>G 55754</t>
  </si>
  <si>
    <t>G 55842</t>
  </si>
  <si>
    <t>G 55930</t>
  </si>
  <si>
    <t>G 56018</t>
  </si>
  <si>
    <t>G 56106</t>
  </si>
  <si>
    <t>G 56194</t>
  </si>
  <si>
    <t>G 5154</t>
  </si>
  <si>
    <t>G 3130</t>
  </si>
  <si>
    <t>G 842</t>
  </si>
  <si>
    <t>G 930</t>
  </si>
  <si>
    <t>G 5066</t>
  </si>
  <si>
    <t>G 1018</t>
  </si>
  <si>
    <t>G 5242</t>
  </si>
  <si>
    <t>G 5330</t>
  </si>
  <si>
    <t>G 1106</t>
  </si>
  <si>
    <t>G 3218</t>
  </si>
  <si>
    <t>G 3042</t>
  </si>
  <si>
    <t>G 2954</t>
  </si>
  <si>
    <t>Suministro</t>
  </si>
  <si>
    <t>G 1282</t>
  </si>
  <si>
    <t>G 1194</t>
  </si>
  <si>
    <t>G 3306</t>
  </si>
  <si>
    <t>G 3394</t>
  </si>
  <si>
    <t>G 1458</t>
  </si>
  <si>
    <t>G 5506</t>
  </si>
  <si>
    <t>Ventas</t>
  </si>
  <si>
    <t>G 3834</t>
  </si>
  <si>
    <t>G 3658</t>
  </si>
  <si>
    <t>G 3922</t>
  </si>
  <si>
    <t>G 6034</t>
  </si>
  <si>
    <t>G 1546</t>
  </si>
  <si>
    <t>G 3746</t>
  </si>
  <si>
    <t>G 16506</t>
  </si>
  <si>
    <t>G 16594</t>
  </si>
  <si>
    <t>G 16682</t>
  </si>
  <si>
    <t>G 16770</t>
  </si>
  <si>
    <t>G 16858</t>
  </si>
  <si>
    <t>G 27946</t>
  </si>
  <si>
    <t>G 28034</t>
  </si>
  <si>
    <t>G 28210</t>
  </si>
  <si>
    <t>G 6122</t>
  </si>
  <si>
    <t>G 6210</t>
  </si>
  <si>
    <t>G 6298</t>
  </si>
  <si>
    <t>G 16946</t>
  </si>
  <si>
    <t>G 17034</t>
  </si>
  <si>
    <t>G 1722</t>
  </si>
  <si>
    <t>G 1634</t>
  </si>
  <si>
    <t>G 5858</t>
  </si>
  <si>
    <t>G 5770</t>
  </si>
  <si>
    <t>G 6474</t>
  </si>
  <si>
    <t>G 1810</t>
  </si>
  <si>
    <t>G 6386</t>
  </si>
  <si>
    <t>G 6650</t>
  </si>
  <si>
    <t>G 6738</t>
  </si>
  <si>
    <t>G 6562</t>
  </si>
  <si>
    <t>G 6826</t>
  </si>
  <si>
    <t>G 7090</t>
  </si>
  <si>
    <t>G 7002</t>
  </si>
  <si>
    <t>G 6914</t>
  </si>
  <si>
    <t>G 5946</t>
  </si>
  <si>
    <t>G 28122</t>
  </si>
  <si>
    <t>G 34458</t>
  </si>
  <si>
    <t>G 34546</t>
  </si>
  <si>
    <t>G 34634</t>
  </si>
  <si>
    <t>G 34722</t>
  </si>
  <si>
    <t>G 34810</t>
  </si>
  <si>
    <t>G 34898</t>
  </si>
  <si>
    <t>G 34986</t>
  </si>
  <si>
    <t>G 35074</t>
  </si>
  <si>
    <t>G 35162</t>
  </si>
  <si>
    <t>G 35250</t>
  </si>
  <si>
    <t>G 35338</t>
  </si>
  <si>
    <t>G 35426</t>
  </si>
  <si>
    <t>G 44842</t>
  </si>
  <si>
    <t>G 44930</t>
  </si>
  <si>
    <t>G 45018</t>
  </si>
  <si>
    <t>G 45106</t>
  </si>
  <si>
    <t>G 45194</t>
  </si>
  <si>
    <t>G 45282</t>
  </si>
  <si>
    <t>G 45370</t>
  </si>
  <si>
    <t>G 56282</t>
  </si>
  <si>
    <t>G 56370</t>
  </si>
  <si>
    <t>G 56458</t>
  </si>
  <si>
    <t>G 56546</t>
  </si>
  <si>
    <t>Departamento</t>
  </si>
  <si>
    <t>Indicador</t>
  </si>
  <si>
    <t>Valor</t>
  </si>
  <si>
    <t>X</t>
  </si>
  <si>
    <t>Y</t>
  </si>
  <si>
    <t>Caserio</t>
  </si>
  <si>
    <t>Maximo</t>
  </si>
  <si>
    <t>Indicadores</t>
  </si>
  <si>
    <t>AMAZONAS</t>
  </si>
  <si>
    <t>Indicador 01</t>
  </si>
  <si>
    <t>Indicador 02</t>
  </si>
  <si>
    <t>ANCASH</t>
  </si>
  <si>
    <t>Indicador 03</t>
  </si>
  <si>
    <t>APURIMAC</t>
  </si>
  <si>
    <t>Indicador 04</t>
  </si>
  <si>
    <t>AREQUIPA</t>
  </si>
  <si>
    <t>Indicador 05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</si>
  <si>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</si>
  <si>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</si>
  <si>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</si>
  <si>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</si>
  <si>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</si>
  <si>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</si>
  <si>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</si>
  <si>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</si>
  <si>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</si>
  <si>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</si>
  <si>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</si>
  <si>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</si>
  <si>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</si>
  <si>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</si>
  <si>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</si>
  <si>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</si>
  <si>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</si>
  <si>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</si>
  <si>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</si>
  <si>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</si>
  <si>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</si>
  <si>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Lugares</t>
  </si>
  <si>
    <t>Recursos.Humanos</t>
  </si>
  <si>
    <t>Area</t>
  </si>
  <si>
    <t>Imagen</t>
  </si>
  <si>
    <t>Planificacion</t>
  </si>
  <si>
    <t>Region</t>
  </si>
  <si>
    <t>Total Personas</t>
  </si>
  <si>
    <t>Total de Personas por Sexo</t>
  </si>
  <si>
    <t>La.Libertad</t>
  </si>
  <si>
    <t>N</t>
  </si>
  <si>
    <t>Total de Personas por Grupo Edad</t>
  </si>
  <si>
    <t>Grupo Edad</t>
  </si>
  <si>
    <t>Año</t>
  </si>
  <si>
    <t>Años</t>
  </si>
  <si>
    <t>Neto a Pagar</t>
  </si>
  <si>
    <t>Balance de Pagos</t>
  </si>
  <si>
    <t>Porcentaje de Personas Capacitadas</t>
  </si>
  <si>
    <t>Grafico Lineal</t>
  </si>
  <si>
    <t>Linea</t>
  </si>
  <si>
    <t>Marcador</t>
  </si>
  <si>
    <t>Aguja</t>
  </si>
  <si>
    <t>Resta indicador - Aguja</t>
  </si>
  <si>
    <t>Resta 100% - suma de los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</si>
</sst>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S/&quot;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Arial Narrow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7"/>
      </bottom>
      <diagonal/>
    </border>
    <border>
      <left style="thin">
        <color theme="7"/>
      </left>
      <right style="thin">
        <color auto="1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auto="1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/>
      <bottom/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medium">
        <color theme="7"/>
      </right>
      <top style="thin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4" borderId="2" xfId="0" applyFill="1" applyBorder="1"/>
    <xf numFmtId="0" fontId="0" fillId="0" borderId="2" xfId="0" applyBorder="1"/>
    <xf numFmtId="0" fontId="4" fillId="5" borderId="2" xfId="0" applyFont="1" applyFill="1" applyBorder="1"/>
    <xf numFmtId="0" fontId="2" fillId="0" borderId="3" xfId="0" applyFont="1" applyBorder="1" applyAlignment="1">
      <alignment horizontal="left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4" xfId="0" applyFill="1" applyBorder="1"/>
    <xf numFmtId="0" fontId="7" fillId="0" borderId="0" xfId="0" applyFont="1"/>
    <xf numFmtId="0" fontId="4" fillId="5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/>
    <xf numFmtId="0" fontId="2" fillId="8" borderId="0" xfId="0" applyFont="1" applyFill="1"/>
    <xf numFmtId="0" fontId="0" fillId="0" borderId="0" xfId="0" applyAlignment="1">
      <alignment horizontal="center"/>
    </xf>
    <xf numFmtId="0" fontId="2" fillId="4" borderId="6" xfId="0" applyFont="1" applyFill="1" applyBorder="1" applyAlignment="1">
      <alignment vertical="center"/>
    </xf>
    <xf numFmtId="0" fontId="2" fillId="0" borderId="6" xfId="0" applyFont="1" applyBorder="1"/>
    <xf numFmtId="1" fontId="0" fillId="0" borderId="0" xfId="0" applyNumberFormat="1"/>
    <xf numFmtId="165" fontId="0" fillId="0" borderId="6" xfId="0" applyNumberFormat="1" applyBorder="1" applyAlignment="1">
      <alignment horizont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165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165" fontId="0" fillId="0" borderId="1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left" vertical="center"/>
    </xf>
    <xf numFmtId="0" fontId="2" fillId="9" borderId="17" xfId="0" applyFont="1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9" borderId="19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40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numFmt numFmtId="166" formatCode="d/mm/yyyy"/>
    </dxf>
    <dxf>
      <numFmt numFmtId="1" formatCode="0"/>
    </dxf>
    <dxf>
      <numFmt numFmtId="166" formatCode="d/mm/yyyy"/>
    </dxf>
    <dxf>
      <numFmt numFmtId="166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Calculos!$A$29</c:f>
          <c:strCache>
            <c:ptCount val="1"/>
            <c:pt idx="0">
              <c:v>Total de Personas por Sexo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2"/>
          <c:order val="0"/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91-48BB-8AD3-285309DE79C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E91-48BB-8AD3-285309DE79C6}"/>
              </c:ext>
            </c:extLst>
          </c:dPt>
          <c:dLbls>
            <c:dLbl>
              <c:idx val="1"/>
              <c:numFmt formatCode="0;;" sourceLinked="0"/>
              <c:spPr>
                <a:solidFill>
                  <a:schemeClr val="accent2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oundRect">
                      <a:avLst/>
                    </a:prstGeom>
                  </c15:spPr>
                  <c15:layout>
                    <c:manualLayout>
                      <c:w val="8.632977396144971E-2"/>
                      <c:h val="6.395389850716609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E91-48BB-8AD3-285309DE79C6}"/>
                </c:ext>
              </c:extLst>
            </c:dLbl>
            <c:numFmt formatCode="0;;" sourceLinked="0"/>
            <c:spPr>
              <a:solidFill>
                <a:schemeClr val="accent2"/>
              </a:solidFill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Calculos!$A$30:$A$31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Calculos!$B$30:$B$31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91-48BB-8AD3-285309DE79C6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E91-48BB-8AD3-285309DE79C6}"/>
              </c:ext>
            </c:extLst>
          </c:dPt>
          <c:dPt>
            <c:idx val="1"/>
            <c:bubble3D val="0"/>
            <c:explosion val="1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FE91-48BB-8AD3-285309DE79C6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91-48BB-8AD3-285309DE79C6}"/>
                </c:ext>
              </c:extLst>
            </c:dLbl>
            <c:numFmt formatCode="0;;" sourceLinked="0"/>
            <c:spPr>
              <a:solidFill>
                <a:schemeClr val="accent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 Narrow" panose="020B0606020202030204" pitchFamily="34" charset="0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Calculos!$A$30:$A$31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Calculos!$B$30:$B$31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91-48BB-8AD3-285309DE7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/>
  </c:chart>
  <c:spPr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Calculos!$A$35</c:f>
          <c:strCache>
            <c:ptCount val="1"/>
            <c:pt idx="0">
              <c:v>Total de Personas por Grupo Edad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1"/>
          <c:order val="0"/>
          <c:tx>
            <c:strRef>
              <c:f>Calculos!$B$36</c:f>
              <c:strCache>
                <c:ptCount val="1"/>
                <c:pt idx="0">
                  <c:v>N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DE5-4BF6-A2FE-AFF682B9308A}"/>
              </c:ext>
            </c:extLst>
          </c:dPt>
          <c:dPt>
            <c:idx val="1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DE5-4BF6-A2FE-AFF682B9308A}"/>
              </c:ext>
            </c:extLst>
          </c:dPt>
          <c:dPt>
            <c:idx val="2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CDE5-4BF6-A2FE-AFF682B930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Calculos!$A$37:$A$39</c:f>
              <c:strCache>
                <c:ptCount val="3"/>
                <c:pt idx="0">
                  <c:v>Menor de 30 a</c:v>
                </c:pt>
                <c:pt idx="2">
                  <c:v>Mayor de 55 a</c:v>
                </c:pt>
              </c:strCache>
            </c:strRef>
          </c:cat>
          <c:val>
            <c:numRef>
              <c:f>Calculos!$B$37:$B$39</c:f>
              <c:numCache>
                <c:formatCode>General</c:formatCode>
                <c:ptCount val="3"/>
                <c:pt idx="0">
                  <c:v>1</c:v>
                </c:pt>
                <c:pt idx="1">
                  <c:v>#N/A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E5-4BF6-A2FE-AFF682B9308A}"/>
            </c:ext>
          </c:extLst>
        </c:ser>
        <c:ser>
          <c:idx val="0"/>
          <c:order val="1"/>
          <c:tx>
            <c:strRef>
              <c:f>Calculos!$B$36</c:f>
              <c:strCache>
                <c:ptCount val="1"/>
                <c:pt idx="0">
                  <c:v>N</c:v>
                </c:pt>
              </c:strCache>
            </c:strRef>
          </c:tx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DE5-4BF6-A2FE-AFF682B9308A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CDE5-4BF6-A2FE-AFF682B9308A}"/>
              </c:ext>
            </c:extLst>
          </c:dPt>
          <c:dPt>
            <c:idx val="2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CDE5-4BF6-A2FE-AFF682B9308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4FAC76CC-5FC3-4753-A2C6-C3CD94D8E776}" type="CELLRANGE">
                      <a:rPr lang="en-US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CDE5-4BF6-A2FE-AFF682B930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DE5-4BF6-A2FE-AFF682B930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1DA071A-AD98-4914-8C84-B57B8C3AFE20}" type="CELLRANGE">
                      <a:rPr lang="es-MX"/>
                      <a:pPr/>
                      <a:t>[CELLRANGE]</a:t>
                    </a:fld>
                    <a:endParaRPr lang="es-MX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CDE5-4BF6-A2FE-AFF682B930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Calculos!$A$37:$A$39</c:f>
              <c:strCache>
                <c:ptCount val="3"/>
                <c:pt idx="0">
                  <c:v>Menor de 30 a</c:v>
                </c:pt>
                <c:pt idx="2">
                  <c:v>Mayor de 55 a</c:v>
                </c:pt>
              </c:strCache>
            </c:strRef>
          </c:cat>
          <c:val>
            <c:numRef>
              <c:f>Calculos!$B$37:$B$39</c:f>
              <c:numCache>
                <c:formatCode>General</c:formatCode>
                <c:ptCount val="3"/>
                <c:pt idx="0">
                  <c:v>1</c:v>
                </c:pt>
                <c:pt idx="1">
                  <c:v>#N/A</c:v>
                </c:pt>
                <c:pt idx="2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Calculos!$A$37:$A$39</c15:f>
                <c15:dlblRangeCache>
                  <c:ptCount val="3"/>
                  <c:pt idx="0">
                    <c:v>Menor de 30 a</c:v>
                  </c:pt>
                  <c:pt idx="2">
                    <c:v>Mayor de 55 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D-CDE5-4BF6-A2FE-AFF682B93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plotVisOnly val="1"/>
    <c:dispBlanksAs val="gap"/>
    <c:showDLblsOverMax val="0"/>
    <c:extLst/>
  </c:chart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AB-47DF-8D12-3BE4E7F123DB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AAB-47DF-8D12-3BE4E7F123DB}"/>
              </c:ext>
            </c:extLst>
          </c:dPt>
          <c:val>
            <c:numRef>
              <c:f>Calculos!$B$59:$B$60</c:f>
              <c:numCache>
                <c:formatCode>0%</c:formatCode>
                <c:ptCount val="2"/>
                <c:pt idx="0">
                  <c:v>0.1</c:v>
                </c:pt>
                <c:pt idx="1">
                  <c:v>0.61666666666666659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AB-47DF-8D12-3BE4E7F123D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AAB-47DF-8D12-3BE4E7F123DB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AAB-47DF-8D12-3BE4E7F123DB}"/>
              </c:ext>
            </c:extLst>
          </c:dPt>
          <c:dLbls>
            <c:dLbl>
              <c:idx val="1"/>
              <c:layout>
                <c:manualLayout>
                  <c:x val="-1.7717147003633502E-3"/>
                  <c:y val="-0.19141914191419143"/>
                </c:manualLayout>
              </c:layout>
              <c:tx>
                <c:strRef>
                  <c:f>Calculos!$B$57</c:f>
                  <c:strCache>
                    <c:ptCount val="1"/>
                    <c:pt idx="0">
                      <c:v>67%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{FD5F8231-6E2C-4199-AA6B-CB2C15B37E38}</c15:txfldGUID>
                      <c15:f>Calculos!$B$57</c15:f>
                      <c15:dlblFieldTableCache>
                        <c:ptCount val="1"/>
                        <c:pt idx="0">
                          <c:v>67%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9AAB-47DF-8D12-3BE4E7F123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Calculos!$C$59:$C$60</c:f>
              <c:numCache>
                <c:formatCode>0%</c:formatCode>
                <c:ptCount val="2"/>
                <c:pt idx="0">
                  <c:v>0.1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AB-47DF-8D12-3BE4E7F123D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AAB-47DF-8D12-3BE4E7F123DB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AAB-47DF-8D12-3BE4E7F123DB}"/>
              </c:ext>
            </c:extLst>
          </c:dPt>
          <c:val>
            <c:numRef>
              <c:f>Calculos!$D$59:$D$60</c:f>
              <c:numCache>
                <c:formatCode>0%</c:formatCode>
                <c:ptCount val="2"/>
                <c:pt idx="0">
                  <c:v>0.1</c:v>
                </c:pt>
                <c:pt idx="1">
                  <c:v>0.33333333333333337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AAB-47DF-8D12-3BE4E7F123DB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Calculos!$E$59:$E$60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AAB-47DF-8D12-3BE4E7F123DB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Calculos!$F$59:$F$60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AB-47DF-8D12-3BE4E7F123DB}"/>
            </c:ext>
          </c:extLst>
        </c:ser>
        <c:ser>
          <c:idx val="5"/>
          <c:order val="5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Calculos!$G$59:$G$60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AAB-47DF-8D12-3BE4E7F123DB}"/>
            </c:ext>
          </c:extLst>
        </c:ser>
        <c:ser>
          <c:idx val="6"/>
          <c:order val="6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Calculos!$H$59:$H$60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AAB-47DF-8D12-3BE4E7F123DB}"/>
            </c:ext>
          </c:extLst>
        </c:ser>
        <c:ser>
          <c:idx val="7"/>
          <c:order val="7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Calculos!$I$59:$I$60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AAB-47DF-8D12-3BE4E7F123DB}"/>
            </c:ext>
          </c:extLst>
        </c:ser>
        <c:ser>
          <c:idx val="8"/>
          <c:order val="8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Calculos!$J$59:$J$60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AAB-47DF-8D12-3BE4E7F123DB}"/>
            </c:ext>
          </c:extLst>
        </c:ser>
        <c:ser>
          <c:idx val="9"/>
          <c:order val="9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Calculos!$K$59:$K$60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AAB-47DF-8D12-3BE4E7F12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811894751"/>
        <c:axId val="1811893919"/>
      </c:barChart>
      <c:catAx>
        <c:axId val="1811894751"/>
        <c:scaling>
          <c:orientation val="minMax"/>
        </c:scaling>
        <c:delete val="1"/>
        <c:axPos val="l"/>
        <c:majorTickMark val="none"/>
        <c:minorTickMark val="none"/>
        <c:tickLblPos val="nextTo"/>
        <c:crossAx val="1811893919"/>
        <c:crosses val="autoZero"/>
        <c:auto val="1"/>
        <c:lblAlgn val="ctr"/>
        <c:lblOffset val="100"/>
        <c:noMultiLvlLbl val="0"/>
      </c:catAx>
      <c:valAx>
        <c:axId val="1811893919"/>
        <c:scaling>
          <c:orientation val="minMax"/>
          <c:max val="1"/>
          <c:min val="0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18118947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7.emf"/><Relationship Id="rId5" Type="http://schemas.openxmlformats.org/officeDocument/2006/relationships/chart" Target="../charts/chart3.xml"/><Relationship Id="rId4" Type="http://schemas.openxmlformats.org/officeDocument/2006/relationships/image" Target="../media/image18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107805</xdr:colOff>
      <xdr:row>16</xdr:row>
      <xdr:rowOff>19135</xdr:rowOff>
    </xdr:from>
    <xdr:to>
      <xdr:col>1</xdr:col>
      <xdr:colOff>647805</xdr:colOff>
      <xdr:row>16</xdr:row>
      <xdr:rowOff>559135</xdr:rowOff>
    </xdr:to>
    <xdr:pic>
      <xdr:nvPicPr>
        <xdr:cNvPr id="5" name="Gráfico 4" descr="Cadena de bloques con relleno sólido">
          <a:extLst>
            <a:ext uri="{FF2B5EF4-FFF2-40B4-BE49-F238E27FC236}">
              <a16:creationId xmlns:a16="http://schemas.microsoft.com/office/drawing/2014/main" id="{A59B90DF-41E0-404D-921C-26CE2FF74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13695" y="335669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107805</xdr:colOff>
      <xdr:row>17</xdr:row>
      <xdr:rowOff>21770</xdr:rowOff>
    </xdr:from>
    <xdr:to>
      <xdr:col>1</xdr:col>
      <xdr:colOff>647805</xdr:colOff>
      <xdr:row>17</xdr:row>
      <xdr:rowOff>561770</xdr:rowOff>
    </xdr:to>
    <xdr:pic>
      <xdr:nvPicPr>
        <xdr:cNvPr id="7" name="Gráfico 6" descr="Cámara con relleno sólido">
          <a:extLst>
            <a:ext uri="{FF2B5EF4-FFF2-40B4-BE49-F238E27FC236}">
              <a16:creationId xmlns:a16="http://schemas.microsoft.com/office/drawing/2014/main" id="{99D7DC4B-174C-4DA1-862F-1D30B8FFC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513695" y="395369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107805</xdr:colOff>
      <xdr:row>21</xdr:row>
      <xdr:rowOff>32310</xdr:rowOff>
    </xdr:from>
    <xdr:to>
      <xdr:col>1</xdr:col>
      <xdr:colOff>647805</xdr:colOff>
      <xdr:row>21</xdr:row>
      <xdr:rowOff>572310</xdr:rowOff>
    </xdr:to>
    <xdr:pic>
      <xdr:nvPicPr>
        <xdr:cNvPr id="11" name="Gráfico 10" descr="Fax con relleno sólido">
          <a:extLst>
            <a:ext uri="{FF2B5EF4-FFF2-40B4-BE49-F238E27FC236}">
              <a16:creationId xmlns:a16="http://schemas.microsoft.com/office/drawing/2014/main" id="{872F5121-4E66-4008-8829-A1472FA5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513695" y="634167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107805</xdr:colOff>
      <xdr:row>20</xdr:row>
      <xdr:rowOff>29675</xdr:rowOff>
    </xdr:from>
    <xdr:to>
      <xdr:col>1</xdr:col>
      <xdr:colOff>647805</xdr:colOff>
      <xdr:row>20</xdr:row>
      <xdr:rowOff>569675</xdr:rowOff>
    </xdr:to>
    <xdr:pic>
      <xdr:nvPicPr>
        <xdr:cNvPr id="13" name="Gráfico 12" descr="Auriculares con relleno sólido">
          <a:extLst>
            <a:ext uri="{FF2B5EF4-FFF2-40B4-BE49-F238E27FC236}">
              <a16:creationId xmlns:a16="http://schemas.microsoft.com/office/drawing/2014/main" id="{BD20D3D6-579F-4D84-B4A5-776277F59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513695" y="57446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732645</xdr:colOff>
      <xdr:row>17</xdr:row>
      <xdr:rowOff>466365</xdr:rowOff>
    </xdr:from>
    <xdr:to>
      <xdr:col>7</xdr:col>
      <xdr:colOff>480165</xdr:colOff>
      <xdr:row>18</xdr:row>
      <xdr:rowOff>412005</xdr:rowOff>
    </xdr:to>
    <xdr:pic>
      <xdr:nvPicPr>
        <xdr:cNvPr id="15" name="Gráfico 14" descr="Internet de las cosas con relleno sólido">
          <a:extLst>
            <a:ext uri="{FF2B5EF4-FFF2-40B4-BE49-F238E27FC236}">
              <a16:creationId xmlns:a16="http://schemas.microsoft.com/office/drawing/2014/main" id="{679DF938-87C4-4601-BAB1-EDB75F9A8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733395" y="439828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107805</xdr:colOff>
      <xdr:row>19</xdr:row>
      <xdr:rowOff>27040</xdr:rowOff>
    </xdr:from>
    <xdr:to>
      <xdr:col>1</xdr:col>
      <xdr:colOff>647805</xdr:colOff>
      <xdr:row>19</xdr:row>
      <xdr:rowOff>567040</xdr:rowOff>
    </xdr:to>
    <xdr:pic>
      <xdr:nvPicPr>
        <xdr:cNvPr id="19" name="Gráfico 18" descr="Disco óptico con relleno sólido">
          <a:extLst>
            <a:ext uri="{FF2B5EF4-FFF2-40B4-BE49-F238E27FC236}">
              <a16:creationId xmlns:a16="http://schemas.microsoft.com/office/drawing/2014/main" id="{14292E43-C8AF-453E-B6F5-E636F2F4B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513695" y="514768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107805</xdr:colOff>
      <xdr:row>15</xdr:row>
      <xdr:rowOff>16500</xdr:rowOff>
    </xdr:from>
    <xdr:to>
      <xdr:col>1</xdr:col>
      <xdr:colOff>647805</xdr:colOff>
      <xdr:row>15</xdr:row>
      <xdr:rowOff>556500</xdr:rowOff>
    </xdr:to>
    <xdr:pic>
      <xdr:nvPicPr>
        <xdr:cNvPr id="21" name="Gráfico 20" descr="Alarma sonando con relleno sólido">
          <a:extLst>
            <a:ext uri="{FF2B5EF4-FFF2-40B4-BE49-F238E27FC236}">
              <a16:creationId xmlns:a16="http://schemas.microsoft.com/office/drawing/2014/main" id="{22579E21-2004-442A-875C-30814EB77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513695" y="275970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18</xdr:row>
      <xdr:rowOff>22860</xdr:rowOff>
    </xdr:from>
    <xdr:to>
      <xdr:col>1</xdr:col>
      <xdr:colOff>665730</xdr:colOff>
      <xdr:row>18</xdr:row>
      <xdr:rowOff>562860</xdr:rowOff>
    </xdr:to>
    <xdr:pic>
      <xdr:nvPicPr>
        <xdr:cNvPr id="29" name="Gráfico 28" descr="Ambulancia con relleno sólido">
          <a:extLst>
            <a:ext uri="{FF2B5EF4-FFF2-40B4-BE49-F238E27FC236}">
              <a16:creationId xmlns:a16="http://schemas.microsoft.com/office/drawing/2014/main" id="{C211ABA4-BC0B-4B97-96E0-A80C2C7E1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531620" y="4549140"/>
          <a:ext cx="540000" cy="540000"/>
        </a:xfrm>
        <a:prstGeom prst="rect">
          <a:avLst/>
        </a:prstGeom>
      </xdr:spPr>
    </xdr:pic>
    <xdr:clientData/>
  </xdr:twoCellAnchor>
  <xdr:twoCellAnchor>
    <xdr:from>
      <xdr:col>2</xdr:col>
      <xdr:colOff>1104900</xdr:colOff>
      <xdr:row>73</xdr:row>
      <xdr:rowOff>155575</xdr:rowOff>
    </xdr:from>
    <xdr:to>
      <xdr:col>2</xdr:col>
      <xdr:colOff>1517650</xdr:colOff>
      <xdr:row>80</xdr:row>
      <xdr:rowOff>158750</xdr:rowOff>
    </xdr:to>
    <xdr:sp macro="" textlink="">
      <xdr:nvSpPr>
        <xdr:cNvPr id="33" name="Triángulo isósceles 32">
          <a:extLst>
            <a:ext uri="{FF2B5EF4-FFF2-40B4-BE49-F238E27FC236}">
              <a16:creationId xmlns:a16="http://schemas.microsoft.com/office/drawing/2014/main" id="{4165E60A-B944-40DD-9015-E34503F8C686}"/>
            </a:ext>
          </a:extLst>
        </xdr:cNvPr>
        <xdr:cNvSpPr/>
      </xdr:nvSpPr>
      <xdr:spPr>
        <a:xfrm flipV="1">
          <a:off x="3152775" y="16475075"/>
          <a:ext cx="412750" cy="1292225"/>
        </a:xfrm>
        <a:prstGeom prst="triangle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483870</xdr:colOff>
      <xdr:row>12</xdr:row>
      <xdr:rowOff>11430</xdr:rowOff>
    </xdr:from>
    <xdr:to>
      <xdr:col>19</xdr:col>
      <xdr:colOff>468630</xdr:colOff>
      <xdr:row>27</xdr:row>
      <xdr:rowOff>34290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8E0A6EF8-486A-4AB4-8AD8-26C3F664E83B}"/>
            </a:ext>
          </a:extLst>
        </xdr:cNvPr>
        <xdr:cNvSpPr/>
      </xdr:nvSpPr>
      <xdr:spPr>
        <a:xfrm>
          <a:off x="6896100" y="2282190"/>
          <a:ext cx="7216140" cy="2766060"/>
        </a:xfrm>
        <a:prstGeom prst="rect">
          <a:avLst/>
        </a:prstGeom>
        <a:solidFill>
          <a:schemeClr val="bg1"/>
        </a:solidFill>
        <a:ln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0</xdr:col>
      <xdr:colOff>60960</xdr:colOff>
      <xdr:row>0</xdr:row>
      <xdr:rowOff>60960</xdr:rowOff>
    </xdr:from>
    <xdr:ext cx="3833037" cy="50443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BA90C57-0C06-4689-8976-1591F7DD79FD}"/>
            </a:ext>
          </a:extLst>
        </xdr:cNvPr>
        <xdr:cNvSpPr txBox="1"/>
      </xdr:nvSpPr>
      <xdr:spPr>
        <a:xfrm>
          <a:off x="60960" y="60960"/>
          <a:ext cx="3833037" cy="504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2800" b="1">
              <a:solidFill>
                <a:schemeClr val="bg1"/>
              </a:solidFill>
              <a:latin typeface="Arial Narrow" panose="020B0606020202030204" pitchFamily="34" charset="0"/>
            </a:rPr>
            <a:t>Herramienta de Monitoreo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243840</xdr:colOff>
          <xdr:row>3</xdr:row>
          <xdr:rowOff>49529</xdr:rowOff>
        </xdr:from>
        <xdr:to>
          <xdr:col>2</xdr:col>
          <xdr:colOff>156210</xdr:colOff>
          <xdr:row>9</xdr:row>
          <xdr:rowOff>77038</xdr:rowOff>
        </xdr:to>
        <xdr:pic>
          <xdr:nvPicPr>
            <xdr:cNvPr id="7" name="Imagen 6">
              <a:extLst>
                <a:ext uri="{FF2B5EF4-FFF2-40B4-BE49-F238E27FC236}">
                  <a16:creationId xmlns:a16="http://schemas.microsoft.com/office/drawing/2014/main" id="{3F8288E3-9F87-4A6B-B39A-B1D3A428F45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rvicio" spid="_x0000_s21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43840" y="674369"/>
              <a:ext cx="1497330" cy="112478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266700</xdr:colOff>
      <xdr:row>3</xdr:row>
      <xdr:rowOff>38100</xdr:rowOff>
    </xdr:from>
    <xdr:to>
      <xdr:col>4</xdr:col>
      <xdr:colOff>179340</xdr:colOff>
      <xdr:row>9</xdr:row>
      <xdr:rowOff>64020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D0CEACE2-1107-4709-933A-F8E8F7178AF2}"/>
            </a:ext>
          </a:extLst>
        </xdr:cNvPr>
        <xdr:cNvSpPr/>
      </xdr:nvSpPr>
      <xdr:spPr>
        <a:xfrm>
          <a:off x="1851660" y="662940"/>
          <a:ext cx="1497600" cy="11232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>
          <a:outerShdw blurRad="57785" dist="33020" dir="318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brightRoom" dir="t">
            <a:rot lat="0" lon="0" rev="600000"/>
          </a:lightRig>
        </a:scene3d>
        <a:sp3d prstMaterial="metal">
          <a:bevelT w="38100" h="57150" prst="angl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2</xdr:col>
      <xdr:colOff>358140</xdr:colOff>
      <xdr:row>5</xdr:row>
      <xdr:rowOff>10072</xdr:rowOff>
    </xdr:from>
    <xdr:ext cx="1287780" cy="680956"/>
    <xdr:sp macro="" textlink="Calculos!B32">
      <xdr:nvSpPr>
        <xdr:cNvPr id="9" name="CuadroTexto 8">
          <a:extLst>
            <a:ext uri="{FF2B5EF4-FFF2-40B4-BE49-F238E27FC236}">
              <a16:creationId xmlns:a16="http://schemas.microsoft.com/office/drawing/2014/main" id="{F5D1B70B-F2B1-469C-9FF0-B1879BAC206E}"/>
            </a:ext>
          </a:extLst>
        </xdr:cNvPr>
        <xdr:cNvSpPr txBox="1"/>
      </xdr:nvSpPr>
      <xdr:spPr>
        <a:xfrm>
          <a:off x="1943100" y="1000672"/>
          <a:ext cx="1287780" cy="6809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fld id="{2124B966-06A9-4526-BCBC-45CC72D577F4}" type="TxLink">
            <a:rPr lang="en-US" sz="4000" b="1" i="0" u="none" strike="noStrike">
              <a:solidFill>
                <a:srgbClr val="000000"/>
              </a:solidFill>
              <a:latin typeface="Arial Narrow" panose="020B0606020202030204" pitchFamily="34" charset="0"/>
              <a:cs typeface="Calibri"/>
            </a:rPr>
            <a:pPr algn="ctr"/>
            <a:t>3</a:t>
          </a:fld>
          <a:endParaRPr lang="es-PE" sz="4000" b="1"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2</xdr:col>
      <xdr:colOff>481519</xdr:colOff>
      <xdr:row>3</xdr:row>
      <xdr:rowOff>76200</xdr:rowOff>
    </xdr:from>
    <xdr:ext cx="1045479" cy="264560"/>
    <xdr:sp macro="" textlink="Calculos!A32">
      <xdr:nvSpPr>
        <xdr:cNvPr id="10" name="CuadroTexto 9">
          <a:extLst>
            <a:ext uri="{FF2B5EF4-FFF2-40B4-BE49-F238E27FC236}">
              <a16:creationId xmlns:a16="http://schemas.microsoft.com/office/drawing/2014/main" id="{35DB9606-0961-419D-8B61-79D4FC12DF39}"/>
            </a:ext>
          </a:extLst>
        </xdr:cNvPr>
        <xdr:cNvSpPr txBox="1"/>
      </xdr:nvSpPr>
      <xdr:spPr>
        <a:xfrm>
          <a:off x="2066479" y="701040"/>
          <a:ext cx="10454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fld id="{C042A00D-D558-4FFE-BB87-B098E6EE7BAB}" type="TxLink">
            <a:rPr lang="en-US" sz="1100" b="1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Total Personas</a:t>
          </a:fld>
          <a:endParaRPr lang="es-PE" sz="1100" b="1"/>
        </a:p>
      </xdr:txBody>
    </xdr:sp>
    <xdr:clientData/>
  </xdr:oneCellAnchor>
  <xdr:twoCellAnchor>
    <xdr:from>
      <xdr:col>0</xdr:col>
      <xdr:colOff>224790</xdr:colOff>
      <xdr:row>9</xdr:row>
      <xdr:rowOff>156210</xdr:rowOff>
    </xdr:from>
    <xdr:to>
      <xdr:col>4</xdr:col>
      <xdr:colOff>179070</xdr:colOff>
      <xdr:row>27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46E68F0-BD8D-4B37-A1A3-1A1269330A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270510</xdr:colOff>
      <xdr:row>3</xdr:row>
      <xdr:rowOff>60960</xdr:rowOff>
    </xdr:from>
    <xdr:to>
      <xdr:col>9</xdr:col>
      <xdr:colOff>322262</xdr:colOff>
      <xdr:row>27</xdr:row>
      <xdr:rowOff>45720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7CB74D3E-CED0-4AC0-B75C-17B17A7F6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434340</xdr:colOff>
          <xdr:row>3</xdr:row>
          <xdr:rowOff>76200</xdr:rowOff>
        </xdr:from>
        <xdr:to>
          <xdr:col>19</xdr:col>
          <xdr:colOff>483870</xdr:colOff>
          <xdr:row>11</xdr:row>
          <xdr:rowOff>34290</xdr:rowOff>
        </xdr:to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2133D1D8-F5DE-448D-AFD2-38E9E7E49D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Calculos!$A$42:$E$47" spid="_x0000_s210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46570" y="701040"/>
              <a:ext cx="7280910" cy="142113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9</xdr:col>
      <xdr:colOff>491490</xdr:colOff>
      <xdr:row>15</xdr:row>
      <xdr:rowOff>72390</xdr:rowOff>
    </xdr:from>
    <xdr:to>
      <xdr:col>19</xdr:col>
      <xdr:colOff>428307</xdr:colOff>
      <xdr:row>26</xdr:row>
      <xdr:rowOff>102870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75CD25D-7338-4D14-AF31-A5CEA4B8D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12</xdr:col>
      <xdr:colOff>462456</xdr:colOff>
      <xdr:row>12</xdr:row>
      <xdr:rowOff>123550</xdr:rowOff>
    </xdr:from>
    <xdr:ext cx="2394245" cy="268920"/>
    <xdr:sp macro="" textlink="Calculos!A55">
      <xdr:nvSpPr>
        <xdr:cNvPr id="16" name="CuadroTexto 15">
          <a:extLst>
            <a:ext uri="{FF2B5EF4-FFF2-40B4-BE49-F238E27FC236}">
              <a16:creationId xmlns:a16="http://schemas.microsoft.com/office/drawing/2014/main" id="{1C201626-60DF-4697-88F5-EA4EABDA05CC}"/>
            </a:ext>
          </a:extLst>
        </xdr:cNvPr>
        <xdr:cNvSpPr txBox="1"/>
      </xdr:nvSpPr>
      <xdr:spPr>
        <a:xfrm>
          <a:off x="9252126" y="2394310"/>
          <a:ext cx="2394245" cy="26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fld id="{6C18FEF2-9198-436F-BFCF-EE7CEDA09E86}" type="TxLink">
            <a:rPr lang="en-US" sz="1200" b="1" i="0" u="none" strike="noStrike">
              <a:solidFill>
                <a:srgbClr val="000000"/>
              </a:solidFill>
              <a:latin typeface="Arial Narrow" panose="020B0606020202030204" pitchFamily="34" charset="0"/>
              <a:cs typeface="Calibri"/>
            </a:rPr>
            <a:pPr algn="ctr"/>
            <a:t>Porcentaje de Personas Capacitadas</a:t>
          </a:fld>
          <a:endParaRPr lang="es-PE" sz="1200" b="1">
            <a:latin typeface="Arial Narrow" panose="020B060602020203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423334</xdr:colOff>
      <xdr:row>1</xdr:row>
      <xdr:rowOff>16933</xdr:rowOff>
    </xdr:from>
    <xdr:to>
      <xdr:col>19</xdr:col>
      <xdr:colOff>485999</xdr:colOff>
      <xdr:row>28</xdr:row>
      <xdr:rowOff>90527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58409A-F8F8-40F0-9C34-0EADD5C0A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87974" y="199813"/>
          <a:ext cx="4025065" cy="50113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01D129-FB81-478A-B51B-72F218F3C597}" name="Tabla1" displayName="Tabla1" ref="A1:AI227" totalsRowShown="0">
  <autoFilter ref="A1:AI227" xr:uid="{D901D129-FB81-478A-B51B-72F218F3C597}"/>
  <tableColumns count="35">
    <tableColumn id="1" xr3:uid="{8C9C1D04-A564-4BDC-85FD-6A0358C573D1}" name="Región"/>
    <tableColumn id="2" xr3:uid="{F17477A1-175D-4B7D-B5B8-2BA1F92668EA}" name="Actual" dataDxfId="39"/>
    <tableColumn id="3" xr3:uid="{90DAD492-2DDE-4BE0-AD1B-DDADA3E7A714}" name="Sector"/>
    <tableColumn id="4" xr3:uid="{8E9038FE-4B25-4288-8BC4-5CD365A888BB}" name="ID "/>
    <tableColumn id="5" xr3:uid="{2AAC0005-DB97-4616-9EDC-ADBD86B4CA3E}" name="Sexo"/>
    <tableColumn id="6" xr3:uid="{87D28C42-1A45-492C-8BFD-5E09503AAD41}" name="Edad"/>
    <tableColumn id="7" xr3:uid="{8213B9A8-DE73-4D56-93A3-5F7075765AD7}" name="Grupo.Edad"/>
    <tableColumn id="8" xr3:uid="{F0CCDFA1-FC72-4B31-A67C-1167630DE1F3}" name="Ingreso" dataDxfId="38"/>
    <tableColumn id="35" xr3:uid="{969333B9-658A-4260-9D0F-035FBC7FF3F0}" name="Año" dataDxfId="37">
      <calculatedColumnFormula>YEAR(Tabla1[[#This Row],[Ingreso]])</calculatedColumnFormula>
    </tableColumn>
    <tableColumn id="9" xr3:uid="{00F3E701-4AA3-4A10-9B23-57BE4CE02ECB}" name="Tiempo"/>
    <tableColumn id="10" xr3:uid="{0E1B44B8-1384-43D6-9F86-6E56D5043BE3}" name="Tiempo.Personal"/>
    <tableColumn id="11" xr3:uid="{C9D59678-D96F-45D8-907E-C3B3D185ECE6}" name="Posición"/>
    <tableColumn id="12" xr3:uid="{C11BED7B-B762-4613-A41C-118318128897}" name="Tipo. empleo"/>
    <tableColumn id="13" xr3:uid="{DA764F41-1F24-4AF8-9EE5-0221FFA9D152}" name="Cumplimiento.Objetivo"/>
    <tableColumn id="14" xr3:uid="{6EEA42BC-9A36-4A2A-A2EF-B4F7057A0545}" name="Satisfacción"/>
    <tableColumn id="15" xr3:uid="{49DF7601-0343-467A-826B-4D9C35C4A098}" name="Condición"/>
    <tableColumn id="16" xr3:uid="{E14A7E59-6D53-402C-B693-56A2DBA9A3F5}" name="Habilidades.Blandas"/>
    <tableColumn id="17" xr3:uid="{79DDD483-D674-4C43-8A78-2FA904F465AD}" name="Conflictos"/>
    <tableColumn id="18" xr3:uid="{93704232-8C2E-4DD3-86AA-DBC27966D96E}" name="Gestión.Recursos"/>
    <tableColumn id="19" xr3:uid="{750ADDDF-78D6-41D9-83CC-E5F181F39E3F}" name="SSO"/>
    <tableColumn id="20" xr3:uid="{9D13A7CD-CFA8-4997-9B0E-EC20C2843516}" name="Planificacion"/>
    <tableColumn id="21" xr3:uid="{5C056A9D-0B85-4E8D-A435-6E3B0A1F7C90}" name="TI"/>
    <tableColumn id="22" xr3:uid="{BAAD4DF2-DCA4-462C-BDF3-C3428A0BD29C}" name="Aptos"/>
    <tableColumn id="23" xr3:uid="{F3AA183A-C463-4F85-9BE1-ABD15163431B}" name="Salario"/>
    <tableColumn id="24" xr3:uid="{2579B947-CB30-4569-8047-F8DB34450E97}" name="AFP"/>
    <tableColumn id="25" xr3:uid="{712164EF-A461-4B60-8799-165E204E738D}" name="Descuento.AFP"/>
    <tableColumn id="26" xr3:uid="{A39879AE-AC62-4C4E-9049-68CDA3EAD906}" name="Descuento.Impuesto"/>
    <tableColumn id="27" xr3:uid="{8402B64D-4BC5-409C-9CCC-372341B389EC}" name="Descuento.Seguro"/>
    <tableColumn id="28" xr3:uid="{AE31E0DF-8660-4EEB-82B1-6907BA5A30BA}" name="Faltas"/>
    <tableColumn id="29" xr3:uid="{9FAAFDA3-6F37-4E87-B1F2-A611D8F22F6F}" name="Descuento.Faltas"/>
    <tableColumn id="30" xr3:uid="{EB3DA2E8-9DE6-4F68-A7FB-6A07E77B3C76}" name="Neto.Pagar"/>
    <tableColumn id="31" xr3:uid="{541CD007-D34D-495E-B86F-E3CE5D302E2F}" name="Fecha.Cese" dataDxfId="36"/>
    <tableColumn id="32" xr3:uid="{A011B7A9-83EE-4B4B-AC6D-F83B776BCB4E}" name="Motivo.Cese"/>
    <tableColumn id="33" xr3:uid="{F45C6E19-F8BB-46CC-B445-306BC231B21B}" name="Incidente.Laboral"/>
    <tableColumn id="34" xr3:uid="{4081E600-4589-4D5A-AFBC-951919FD7D09}" name="Tipo.Inciden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3A3EEF-DECF-41DB-85F2-98E9B6BA3805}" name="Tabla2" displayName="Tabla2" ref="A1:A9" totalsRowShown="0">
  <autoFilter ref="A1:A9" xr:uid="{B63A3EEF-DECF-41DB-85F2-98E9B6BA3805}"/>
  <tableColumns count="1">
    <tableColumn id="1" xr3:uid="{8E428EF6-314B-4D44-93BC-339A3FCA3066}" name="Lugar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4D5FB7-6157-446A-BDF6-8E9935C35C9B}" name="Tabla4" displayName="Tabla4" ref="C1:C6" totalsRowShown="0" headerRowDxfId="35" dataDxfId="33" headerRowBorderDxfId="34">
  <autoFilter ref="C1:C6" xr:uid="{2E4D5FB7-6157-446A-BDF6-8E9935C35C9B}"/>
  <tableColumns count="1">
    <tableColumn id="1" xr3:uid="{08C46A41-6012-4ED3-93A0-FC12DA85C069}" name="Ancash" dataDxfId="3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BD55E04-4F98-435B-8B26-F8E5251E7B5A}" name="Tabla5" displayName="Tabla5" ref="E1:E7" totalsRowShown="0" headerRowDxfId="31" dataDxfId="29" headerRowBorderDxfId="30">
  <autoFilter ref="E1:E7" xr:uid="{5BD55E04-4F98-435B-8B26-F8E5251E7B5A}"/>
  <tableColumns count="1">
    <tableColumn id="1" xr3:uid="{15AF99AC-20FD-4202-A4F1-D813037391C4}" name="Arequipa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3AEF454-B488-4542-A965-88E423887464}" name="Tabla6" displayName="Tabla6" ref="G1:G3" totalsRowShown="0" headerRowDxfId="27" dataDxfId="25" headerRowBorderDxfId="26">
  <autoFilter ref="G1:G3" xr:uid="{D3AEF454-B488-4542-A965-88E423887464}"/>
  <tableColumns count="1">
    <tableColumn id="1" xr3:uid="{503FA3A7-1EB2-4394-8FF7-339E3215CAD6}" name="Callao" dataDxfId="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B750391-9731-40CA-AE78-B12D01F26CA4}" name="Tabla7" displayName="Tabla7" ref="I1:I7" totalsRowShown="0" headerRowDxfId="23" dataDxfId="21" headerRowBorderDxfId="22">
  <autoFilter ref="I1:I7" xr:uid="{0B750391-9731-40CA-AE78-B12D01F26CA4}"/>
  <tableColumns count="1">
    <tableColumn id="1" xr3:uid="{DE54A43B-98CE-4377-AE1A-8709E1B3F1A7}" name="Ica" dataDxfId="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F1D4E93-B1E0-43FE-9896-2037193DEA72}" name="Tabla8" displayName="Tabla8" ref="K1:K8" totalsRowShown="0" headerRowDxfId="19" dataDxfId="17" headerRowBorderDxfId="18">
  <autoFilter ref="K1:K8" xr:uid="{9F1D4E93-B1E0-43FE-9896-2037193DEA72}"/>
  <tableColumns count="1">
    <tableColumn id="1" xr3:uid="{D7963CEE-DFBD-441E-B957-3C6F4D68C538}" name="La.Libertad" dataDxfId="1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5DCBA8F-C4BE-4339-96DB-B6CF6F72A06D}" name="Tabla9" displayName="Tabla9" ref="M1:M8" totalsRowShown="0" headerRowDxfId="15" dataDxfId="13" headerRowBorderDxfId="14">
  <autoFilter ref="M1:M8" xr:uid="{45DCBA8F-C4BE-4339-96DB-B6CF6F72A06D}"/>
  <tableColumns count="1">
    <tableColumn id="1" xr3:uid="{C2DBCE8D-48FA-4DBB-8E46-AA58FD3B25D4}" name="Lima" dataDxfId="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52F9A49-8C23-4EE0-856C-A6F58CF4B7CE}" name="Tabla10" displayName="Tabla10" ref="O1:O4" totalsRowShown="0" headerRowDxfId="11" dataDxfId="9" headerRowBorderDxfId="10">
  <autoFilter ref="O1:O4" xr:uid="{D52F9A49-8C23-4EE0-856C-A6F58CF4B7CE}"/>
  <tableColumns count="1">
    <tableColumn id="1" xr3:uid="{2E9EB04C-46A0-48F0-8399-3844BFBD1A1B}" name="Piura" dataDxfId="8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A5FBE5B-6F3E-4D17-B83A-C20BC54DC94F}" name="Tabla11" displayName="Tabla11" ref="Q1:Q3" totalsRowShown="0" headerRowDxfId="7" dataDxfId="5" headerRowBorderDxfId="6">
  <autoFilter ref="Q1:Q3" xr:uid="{CA5FBE5B-6F3E-4D17-B83A-C20BC54DC94F}"/>
  <tableColumns count="1">
    <tableColumn id="1" xr3:uid="{9CFBCC48-BFFB-4BFD-99FC-28C119431C0C}" name="Tumbe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E87D-D9C3-411A-B0C2-09F9DE25F119}">
  <dimension ref="A1:AI227"/>
  <sheetViews>
    <sheetView topLeftCell="M1" workbookViewId="0">
      <selection activeCell="W1" sqref="W1:W1048576"/>
    </sheetView>
  </sheetViews>
  <sheetFormatPr baseColWidth="10" defaultColWidth="11.42578125" defaultRowHeight="15" x14ac:dyDescent="0.25"/>
  <cols>
    <col min="2" max="2" width="11.5703125" style="1"/>
    <col min="3" max="3" width="16.140625" customWidth="1"/>
    <col min="7" max="7" width="12.140625" customWidth="1"/>
    <col min="8" max="8" width="11.5703125" style="1"/>
    <col min="9" max="9" width="11.42578125" style="1"/>
    <col min="11" max="11" width="16.140625" customWidth="1"/>
    <col min="13" max="13" width="13.140625" customWidth="1"/>
    <col min="14" max="14" width="21.5703125" customWidth="1"/>
    <col min="15" max="15" width="12" customWidth="1"/>
    <col min="17" max="17" width="18.85546875" customWidth="1"/>
    <col min="19" max="19" width="16.5703125" customWidth="1"/>
    <col min="21" max="21" width="13.85546875" customWidth="1"/>
    <col min="26" max="26" width="14.85546875" customWidth="1"/>
    <col min="27" max="27" width="19.42578125" customWidth="1"/>
    <col min="28" max="28" width="17.28515625" customWidth="1"/>
    <col min="30" max="30" width="16.42578125" customWidth="1"/>
    <col min="31" max="31" width="11.5703125" customWidth="1"/>
    <col min="32" max="32" width="11.5703125" style="1"/>
    <col min="33" max="33" width="12.85546875" customWidth="1"/>
    <col min="34" max="34" width="16.7109375" customWidth="1"/>
    <col min="35" max="35" width="14.140625" customWidth="1"/>
  </cols>
  <sheetData>
    <row r="1" spans="1:35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366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358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s="1" t="s">
        <v>30</v>
      </c>
      <c r="AG1" t="s">
        <v>31</v>
      </c>
      <c r="AH1" t="s">
        <v>32</v>
      </c>
      <c r="AI1" t="s">
        <v>33</v>
      </c>
    </row>
    <row r="2" spans="1:35" x14ac:dyDescent="0.25">
      <c r="A2" t="s">
        <v>34</v>
      </c>
      <c r="B2" s="1">
        <v>44106</v>
      </c>
      <c r="C2" t="s">
        <v>35</v>
      </c>
      <c r="D2" t="s">
        <v>36</v>
      </c>
      <c r="E2" t="s">
        <v>37</v>
      </c>
      <c r="F2">
        <v>28</v>
      </c>
      <c r="G2" t="s">
        <v>38</v>
      </c>
      <c r="H2" s="1">
        <v>43212</v>
      </c>
      <c r="I2" s="29">
        <f>YEAR(Tabla1[[#This Row],[Ingreso]])</f>
        <v>2018</v>
      </c>
      <c r="J2">
        <v>2.442622950819672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>
        <v>12694.84</v>
      </c>
      <c r="Y2" t="s">
        <v>47</v>
      </c>
      <c r="Z2">
        <v>761.69039999999995</v>
      </c>
      <c r="AA2">
        <v>761.69039999999995</v>
      </c>
      <c r="AB2">
        <v>761.69039999999995</v>
      </c>
      <c r="AC2">
        <v>3</v>
      </c>
      <c r="AD2">
        <v>1242.1565557729941</v>
      </c>
      <c r="AE2">
        <v>9167.6122442270062</v>
      </c>
    </row>
    <row r="3" spans="1:35" x14ac:dyDescent="0.25">
      <c r="A3" t="s">
        <v>48</v>
      </c>
      <c r="B3" s="1">
        <v>44106</v>
      </c>
      <c r="C3" t="s">
        <v>35</v>
      </c>
      <c r="D3" t="s">
        <v>49</v>
      </c>
      <c r="E3" t="s">
        <v>37</v>
      </c>
      <c r="F3">
        <v>30</v>
      </c>
      <c r="G3" t="s">
        <v>50</v>
      </c>
      <c r="H3" s="1">
        <v>42685</v>
      </c>
      <c r="I3" s="29">
        <f>YEAR(Tabla1[[#This Row],[Ingreso]])</f>
        <v>2016</v>
      </c>
      <c r="J3">
        <v>3.8825136612021858</v>
      </c>
      <c r="K3" t="s">
        <v>51</v>
      </c>
      <c r="L3" t="s">
        <v>52</v>
      </c>
      <c r="M3" t="s">
        <v>41</v>
      </c>
      <c r="N3" t="s">
        <v>53</v>
      </c>
      <c r="O3" t="s">
        <v>54</v>
      </c>
      <c r="P3" t="s">
        <v>44</v>
      </c>
      <c r="Q3" t="s">
        <v>45</v>
      </c>
      <c r="R3" t="s">
        <v>46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>
        <v>45479.76</v>
      </c>
      <c r="Y3" t="s">
        <v>55</v>
      </c>
      <c r="Z3">
        <v>2728.7856000000002</v>
      </c>
      <c r="AA3">
        <v>2728.7856000000002</v>
      </c>
      <c r="AB3">
        <v>2728.7856000000002</v>
      </c>
      <c r="AC3">
        <v>3</v>
      </c>
      <c r="AD3">
        <v>4450.074363992172</v>
      </c>
      <c r="AE3">
        <v>32843.32883600783</v>
      </c>
      <c r="AF3" s="1">
        <v>43427</v>
      </c>
      <c r="AG3" t="s">
        <v>56</v>
      </c>
    </row>
    <row r="4" spans="1:35" x14ac:dyDescent="0.25">
      <c r="A4" t="s">
        <v>362</v>
      </c>
      <c r="B4" s="1">
        <v>44106</v>
      </c>
      <c r="C4" t="s">
        <v>35</v>
      </c>
      <c r="D4" t="s">
        <v>57</v>
      </c>
      <c r="E4" t="s">
        <v>37</v>
      </c>
      <c r="F4">
        <v>43</v>
      </c>
      <c r="G4" t="s">
        <v>50</v>
      </c>
      <c r="H4" s="1">
        <v>42537</v>
      </c>
      <c r="I4" s="29">
        <f>YEAR(Tabla1[[#This Row],[Ingreso]])</f>
        <v>2016</v>
      </c>
      <c r="J4">
        <v>4.2868852459016393</v>
      </c>
      <c r="K4" t="s">
        <v>51</v>
      </c>
      <c r="L4" t="s">
        <v>40</v>
      </c>
      <c r="M4" t="s">
        <v>41</v>
      </c>
      <c r="N4" t="s">
        <v>53</v>
      </c>
      <c r="O4" t="s">
        <v>43</v>
      </c>
      <c r="P4" t="s">
        <v>44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>
        <v>44669.4</v>
      </c>
      <c r="Y4" t="s">
        <v>58</v>
      </c>
      <c r="Z4">
        <v>2680.1640000000002</v>
      </c>
      <c r="AA4">
        <v>2680.1640000000002</v>
      </c>
      <c r="AB4">
        <v>2680.1640000000002</v>
      </c>
      <c r="AC4">
        <v>6</v>
      </c>
      <c r="AD4">
        <v>8741.5655577299422</v>
      </c>
      <c r="AE4">
        <v>27887.342442270059</v>
      </c>
      <c r="AF4" s="1">
        <v>43248</v>
      </c>
      <c r="AG4" t="s">
        <v>59</v>
      </c>
    </row>
    <row r="5" spans="1:35" x14ac:dyDescent="0.25">
      <c r="A5" t="s">
        <v>60</v>
      </c>
      <c r="B5" s="1">
        <v>44106</v>
      </c>
      <c r="C5" t="s">
        <v>35</v>
      </c>
      <c r="D5" t="s">
        <v>61</v>
      </c>
      <c r="E5" t="s">
        <v>37</v>
      </c>
      <c r="F5">
        <v>32</v>
      </c>
      <c r="G5" t="s">
        <v>50</v>
      </c>
      <c r="H5" s="1">
        <v>43391</v>
      </c>
      <c r="I5" s="29">
        <f>YEAR(Tabla1[[#This Row],[Ingreso]])</f>
        <v>2018</v>
      </c>
      <c r="J5">
        <v>1.9535519125683061</v>
      </c>
      <c r="K5" t="s">
        <v>39</v>
      </c>
      <c r="L5" t="s">
        <v>62</v>
      </c>
      <c r="M5" t="s">
        <v>41</v>
      </c>
      <c r="N5" t="s">
        <v>53</v>
      </c>
      <c r="O5" t="s">
        <v>54</v>
      </c>
      <c r="P5" t="s">
        <v>44</v>
      </c>
      <c r="Q5" t="s">
        <v>45</v>
      </c>
      <c r="R5" t="s">
        <v>45</v>
      </c>
      <c r="S5" t="s">
        <v>63</v>
      </c>
      <c r="T5" t="s">
        <v>46</v>
      </c>
      <c r="U5" t="s">
        <v>63</v>
      </c>
      <c r="V5" t="s">
        <v>45</v>
      </c>
      <c r="W5" t="s">
        <v>63</v>
      </c>
      <c r="X5">
        <v>1620.76</v>
      </c>
      <c r="Y5" t="s">
        <v>58</v>
      </c>
      <c r="Z5">
        <v>97.245599999999996</v>
      </c>
      <c r="AA5">
        <v>97.245599999999996</v>
      </c>
      <c r="AB5">
        <v>97.245599999999996</v>
      </c>
      <c r="AC5">
        <v>2</v>
      </c>
      <c r="AD5">
        <v>105.72472276581865</v>
      </c>
      <c r="AE5">
        <v>1223.2984772341813</v>
      </c>
      <c r="AF5" s="1">
        <v>43568</v>
      </c>
      <c r="AG5" t="s">
        <v>59</v>
      </c>
    </row>
    <row r="6" spans="1:35" x14ac:dyDescent="0.25">
      <c r="A6" t="s">
        <v>362</v>
      </c>
      <c r="B6" s="1">
        <v>44106</v>
      </c>
      <c r="C6" t="s">
        <v>35</v>
      </c>
      <c r="D6" t="s">
        <v>64</v>
      </c>
      <c r="E6" t="s">
        <v>37</v>
      </c>
      <c r="F6">
        <v>27</v>
      </c>
      <c r="G6" t="s">
        <v>38</v>
      </c>
      <c r="H6" s="1">
        <v>42389</v>
      </c>
      <c r="I6" s="29">
        <f>YEAR(Tabla1[[#This Row],[Ingreso]])</f>
        <v>2016</v>
      </c>
      <c r="J6">
        <v>4.6912568306010929</v>
      </c>
      <c r="K6" t="s">
        <v>51</v>
      </c>
      <c r="L6" t="s">
        <v>40</v>
      </c>
      <c r="M6" t="s">
        <v>41</v>
      </c>
      <c r="N6" t="s">
        <v>42</v>
      </c>
      <c r="O6" t="s">
        <v>65</v>
      </c>
      <c r="P6" t="s">
        <v>66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>
        <v>219.34</v>
      </c>
      <c r="Y6" t="s">
        <v>55</v>
      </c>
      <c r="Z6">
        <v>13.160399999999999</v>
      </c>
      <c r="AA6">
        <v>13.160399999999999</v>
      </c>
      <c r="AB6">
        <v>13.160399999999999</v>
      </c>
      <c r="AC6">
        <v>3</v>
      </c>
      <c r="AD6">
        <v>21.461839530332682</v>
      </c>
      <c r="AE6">
        <v>158.39696046966731</v>
      </c>
      <c r="AF6" s="1">
        <v>43407</v>
      </c>
      <c r="AG6" t="s">
        <v>56</v>
      </c>
    </row>
    <row r="7" spans="1:35" x14ac:dyDescent="0.25">
      <c r="A7" t="s">
        <v>34</v>
      </c>
      <c r="B7" s="1">
        <v>44106</v>
      </c>
      <c r="C7" t="s">
        <v>35</v>
      </c>
      <c r="D7" t="s">
        <v>67</v>
      </c>
      <c r="E7" t="s">
        <v>37</v>
      </c>
      <c r="F7">
        <v>39</v>
      </c>
      <c r="G7" t="s">
        <v>50</v>
      </c>
      <c r="H7" s="1">
        <v>43373</v>
      </c>
      <c r="I7" s="29">
        <f>YEAR(Tabla1[[#This Row],[Ingreso]])</f>
        <v>2018</v>
      </c>
      <c r="J7">
        <v>2.0027322404371586</v>
      </c>
      <c r="K7" t="s">
        <v>39</v>
      </c>
      <c r="L7" t="s">
        <v>62</v>
      </c>
      <c r="M7" t="s">
        <v>41</v>
      </c>
      <c r="N7" t="s">
        <v>53</v>
      </c>
      <c r="O7" t="s">
        <v>65</v>
      </c>
      <c r="P7" t="s">
        <v>66</v>
      </c>
      <c r="Q7" t="s">
        <v>46</v>
      </c>
      <c r="R7" t="s">
        <v>46</v>
      </c>
      <c r="S7" t="s">
        <v>63</v>
      </c>
      <c r="T7" t="s">
        <v>45</v>
      </c>
      <c r="U7" t="s">
        <v>45</v>
      </c>
      <c r="V7" t="s">
        <v>46</v>
      </c>
      <c r="W7" t="s">
        <v>63</v>
      </c>
      <c r="X7">
        <v>22207.84</v>
      </c>
      <c r="Y7" t="s">
        <v>58</v>
      </c>
      <c r="Z7">
        <v>1332.4703999999999</v>
      </c>
      <c r="AA7">
        <v>1332.4703999999999</v>
      </c>
      <c r="AB7">
        <v>1332.4703999999999</v>
      </c>
      <c r="AC7">
        <v>2</v>
      </c>
      <c r="AD7">
        <v>1448.6523157208089</v>
      </c>
      <c r="AE7">
        <v>16761.776484279191</v>
      </c>
      <c r="AF7" s="1">
        <v>43826</v>
      </c>
      <c r="AG7" t="s">
        <v>56</v>
      </c>
    </row>
    <row r="8" spans="1:35" x14ac:dyDescent="0.25">
      <c r="A8" t="s">
        <v>60</v>
      </c>
      <c r="B8" s="1">
        <v>44106</v>
      </c>
      <c r="C8" t="s">
        <v>35</v>
      </c>
      <c r="D8" t="s">
        <v>68</v>
      </c>
      <c r="E8" t="s">
        <v>69</v>
      </c>
      <c r="F8">
        <v>41</v>
      </c>
      <c r="G8" t="s">
        <v>50</v>
      </c>
      <c r="H8" s="1">
        <v>42546</v>
      </c>
      <c r="I8" s="29">
        <f>YEAR(Tabla1[[#This Row],[Ingreso]])</f>
        <v>2016</v>
      </c>
      <c r="J8">
        <v>4.2622950819672134</v>
      </c>
      <c r="K8" t="s">
        <v>51</v>
      </c>
      <c r="L8" t="s">
        <v>70</v>
      </c>
      <c r="M8" t="s">
        <v>41</v>
      </c>
      <c r="N8" t="s">
        <v>53</v>
      </c>
      <c r="O8" t="s">
        <v>54</v>
      </c>
      <c r="P8" t="s">
        <v>44</v>
      </c>
      <c r="Q8" t="s">
        <v>46</v>
      </c>
      <c r="R8" t="s">
        <v>46</v>
      </c>
      <c r="S8" t="s">
        <v>45</v>
      </c>
      <c r="T8" t="s">
        <v>45</v>
      </c>
      <c r="U8" t="s">
        <v>63</v>
      </c>
      <c r="V8" t="s">
        <v>46</v>
      </c>
      <c r="W8" t="s">
        <v>63</v>
      </c>
      <c r="X8">
        <v>11311.779999999999</v>
      </c>
      <c r="Y8" t="s">
        <v>55</v>
      </c>
      <c r="Z8">
        <v>678.70679999999993</v>
      </c>
      <c r="AA8">
        <v>678.70679999999993</v>
      </c>
      <c r="AB8">
        <v>678.70679999999993</v>
      </c>
      <c r="AC8">
        <v>4</v>
      </c>
      <c r="AD8">
        <v>1475.7703848662752</v>
      </c>
      <c r="AE8">
        <v>7799.8892151337241</v>
      </c>
      <c r="AF8" s="1">
        <v>43758</v>
      </c>
      <c r="AG8" t="s">
        <v>59</v>
      </c>
    </row>
    <row r="9" spans="1:35" x14ac:dyDescent="0.25">
      <c r="A9" t="s">
        <v>362</v>
      </c>
      <c r="B9" s="1">
        <v>44106</v>
      </c>
      <c r="C9" t="s">
        <v>35</v>
      </c>
      <c r="D9" t="s">
        <v>71</v>
      </c>
      <c r="E9" t="s">
        <v>69</v>
      </c>
      <c r="F9">
        <v>45</v>
      </c>
      <c r="G9" t="s">
        <v>50</v>
      </c>
      <c r="H9" s="1">
        <v>42389</v>
      </c>
      <c r="I9" s="29">
        <f>YEAR(Tabla1[[#This Row],[Ingreso]])</f>
        <v>2016</v>
      </c>
      <c r="J9">
        <v>4.6912568306010929</v>
      </c>
      <c r="K9" t="s">
        <v>51</v>
      </c>
      <c r="L9" t="s">
        <v>72</v>
      </c>
      <c r="M9" t="s">
        <v>41</v>
      </c>
      <c r="N9" t="s">
        <v>42</v>
      </c>
      <c r="O9" t="s">
        <v>65</v>
      </c>
      <c r="P9" t="s">
        <v>66</v>
      </c>
      <c r="Q9" t="s">
        <v>45</v>
      </c>
      <c r="R9" t="s">
        <v>45</v>
      </c>
      <c r="S9" t="s">
        <v>45</v>
      </c>
      <c r="T9" t="s">
        <v>46</v>
      </c>
      <c r="U9" t="s">
        <v>45</v>
      </c>
      <c r="V9" t="s">
        <v>45</v>
      </c>
      <c r="W9" t="s">
        <v>45</v>
      </c>
      <c r="X9">
        <v>11898.05</v>
      </c>
      <c r="Y9" t="s">
        <v>55</v>
      </c>
      <c r="Z9">
        <v>713.88299999999992</v>
      </c>
      <c r="AA9">
        <v>713.88299999999992</v>
      </c>
      <c r="AB9">
        <v>713.88299999999992</v>
      </c>
      <c r="AC9">
        <v>7</v>
      </c>
      <c r="AD9">
        <v>2716.4497716894975</v>
      </c>
      <c r="AE9">
        <v>7039.9512283105014</v>
      </c>
      <c r="AF9" s="1">
        <v>43420</v>
      </c>
      <c r="AG9" t="s">
        <v>56</v>
      </c>
      <c r="AH9" t="s">
        <v>73</v>
      </c>
      <c r="AI9" t="s">
        <v>74</v>
      </c>
    </row>
    <row r="10" spans="1:35" x14ac:dyDescent="0.25">
      <c r="A10" t="s">
        <v>75</v>
      </c>
      <c r="B10" s="1">
        <v>44106</v>
      </c>
      <c r="C10" t="s">
        <v>35</v>
      </c>
      <c r="D10" t="s">
        <v>76</v>
      </c>
      <c r="E10" t="s">
        <v>69</v>
      </c>
      <c r="F10">
        <v>47</v>
      </c>
      <c r="G10" t="s">
        <v>50</v>
      </c>
      <c r="H10" s="1">
        <v>43364</v>
      </c>
      <c r="I10" s="29">
        <f>YEAR(Tabla1[[#This Row],[Ingreso]])</f>
        <v>2018</v>
      </c>
      <c r="J10">
        <v>2.0273224043715845</v>
      </c>
      <c r="K10" t="s">
        <v>39</v>
      </c>
      <c r="L10" t="s">
        <v>52</v>
      </c>
      <c r="M10" t="s">
        <v>77</v>
      </c>
      <c r="N10" t="s">
        <v>78</v>
      </c>
      <c r="O10" t="s">
        <v>65</v>
      </c>
      <c r="P10" t="s">
        <v>66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46</v>
      </c>
      <c r="W10" t="s">
        <v>45</v>
      </c>
      <c r="X10">
        <v>40675.31</v>
      </c>
      <c r="Y10" t="s">
        <v>55</v>
      </c>
      <c r="Z10">
        <v>2440.5185999999999</v>
      </c>
      <c r="AA10">
        <v>2440.5185999999999</v>
      </c>
      <c r="AB10">
        <v>2440.5185999999999</v>
      </c>
      <c r="AC10">
        <v>2</v>
      </c>
      <c r="AD10">
        <v>2653.3144161774298</v>
      </c>
      <c r="AE10">
        <v>30700.439783822567</v>
      </c>
      <c r="AF10" s="1">
        <v>43709</v>
      </c>
      <c r="AG10" t="s">
        <v>56</v>
      </c>
      <c r="AH10" t="s">
        <v>73</v>
      </c>
      <c r="AI10" t="s">
        <v>79</v>
      </c>
    </row>
    <row r="11" spans="1:35" x14ac:dyDescent="0.25">
      <c r="A11" t="s">
        <v>362</v>
      </c>
      <c r="B11" s="1">
        <v>44106</v>
      </c>
      <c r="C11" t="s">
        <v>80</v>
      </c>
      <c r="D11" t="s">
        <v>81</v>
      </c>
      <c r="E11" t="s">
        <v>69</v>
      </c>
      <c r="F11">
        <v>63</v>
      </c>
      <c r="G11" t="s">
        <v>82</v>
      </c>
      <c r="H11" s="1">
        <v>43630</v>
      </c>
      <c r="I11" s="29">
        <f>YEAR(Tabla1[[#This Row],[Ingreso]])</f>
        <v>2019</v>
      </c>
      <c r="J11">
        <v>1.3005464480874316</v>
      </c>
      <c r="K11" t="s">
        <v>39</v>
      </c>
      <c r="L11" t="s">
        <v>40</v>
      </c>
      <c r="M11" t="s">
        <v>41</v>
      </c>
      <c r="N11" t="s">
        <v>53</v>
      </c>
      <c r="O11" t="s">
        <v>65</v>
      </c>
      <c r="P11" t="s">
        <v>44</v>
      </c>
      <c r="Q11" t="s">
        <v>45</v>
      </c>
      <c r="R11" t="s">
        <v>46</v>
      </c>
      <c r="S11" t="s">
        <v>45</v>
      </c>
      <c r="T11" t="s">
        <v>46</v>
      </c>
      <c r="U11" t="s">
        <v>45</v>
      </c>
      <c r="V11" t="s">
        <v>45</v>
      </c>
      <c r="W11" t="s">
        <v>63</v>
      </c>
      <c r="X11">
        <v>13811.87</v>
      </c>
      <c r="Y11" t="s">
        <v>47</v>
      </c>
      <c r="Z11">
        <v>828.71220000000005</v>
      </c>
      <c r="AA11">
        <v>828.71220000000005</v>
      </c>
      <c r="AB11">
        <v>828.71220000000005</v>
      </c>
      <c r="AC11">
        <v>3</v>
      </c>
      <c r="AD11">
        <v>1351.4549902152644</v>
      </c>
      <c r="AE11">
        <v>9974.2784097847361</v>
      </c>
    </row>
    <row r="12" spans="1:35" x14ac:dyDescent="0.25">
      <c r="A12" t="s">
        <v>362</v>
      </c>
      <c r="B12" s="1">
        <v>44106</v>
      </c>
      <c r="C12" t="s">
        <v>80</v>
      </c>
      <c r="D12" t="s">
        <v>83</v>
      </c>
      <c r="E12" t="s">
        <v>69</v>
      </c>
      <c r="F12">
        <v>59</v>
      </c>
      <c r="G12" t="s">
        <v>82</v>
      </c>
      <c r="H12" s="1">
        <v>43630</v>
      </c>
      <c r="I12" s="29">
        <f>YEAR(Tabla1[[#This Row],[Ingreso]])</f>
        <v>2019</v>
      </c>
      <c r="J12">
        <v>1.3005464480874316</v>
      </c>
      <c r="K12" t="s">
        <v>39</v>
      </c>
      <c r="L12" t="s">
        <v>70</v>
      </c>
      <c r="M12" t="s">
        <v>41</v>
      </c>
      <c r="N12" t="s">
        <v>42</v>
      </c>
      <c r="O12" t="s">
        <v>65</v>
      </c>
      <c r="P12" t="s">
        <v>44</v>
      </c>
      <c r="Q12" t="s">
        <v>45</v>
      </c>
      <c r="R12" t="s">
        <v>45</v>
      </c>
      <c r="S12" t="s">
        <v>63</v>
      </c>
      <c r="T12" t="s">
        <v>45</v>
      </c>
      <c r="U12" t="s">
        <v>45</v>
      </c>
      <c r="V12" t="s">
        <v>45</v>
      </c>
      <c r="W12" t="s">
        <v>45</v>
      </c>
      <c r="X12">
        <v>9982.07</v>
      </c>
      <c r="Y12" t="s">
        <v>55</v>
      </c>
      <c r="Z12">
        <v>598.92419999999993</v>
      </c>
      <c r="AA12">
        <v>598.92419999999993</v>
      </c>
      <c r="AB12">
        <v>598.92419999999993</v>
      </c>
      <c r="AC12">
        <v>2</v>
      </c>
      <c r="AD12">
        <v>651.14611872146122</v>
      </c>
      <c r="AE12">
        <v>7534.1512812785386</v>
      </c>
    </row>
    <row r="13" spans="1:35" x14ac:dyDescent="0.25">
      <c r="A13" t="s">
        <v>84</v>
      </c>
      <c r="B13" s="1">
        <v>44106</v>
      </c>
      <c r="C13" t="s">
        <v>80</v>
      </c>
      <c r="D13" t="s">
        <v>85</v>
      </c>
      <c r="E13" t="s">
        <v>69</v>
      </c>
      <c r="F13">
        <v>32</v>
      </c>
      <c r="G13" t="s">
        <v>50</v>
      </c>
      <c r="H13" s="1">
        <v>42721</v>
      </c>
      <c r="I13" s="29">
        <f>YEAR(Tabla1[[#This Row],[Ingreso]])</f>
        <v>2016</v>
      </c>
      <c r="J13">
        <v>3.7841530054644807</v>
      </c>
      <c r="K13" t="s">
        <v>51</v>
      </c>
      <c r="L13" t="s">
        <v>40</v>
      </c>
      <c r="M13" t="s">
        <v>41</v>
      </c>
      <c r="N13" t="s">
        <v>53</v>
      </c>
      <c r="O13" t="s">
        <v>65</v>
      </c>
      <c r="P13" t="s">
        <v>66</v>
      </c>
      <c r="Q13" t="s">
        <v>45</v>
      </c>
      <c r="R13" t="s">
        <v>45</v>
      </c>
      <c r="S13" t="s">
        <v>45</v>
      </c>
      <c r="T13" t="s">
        <v>45</v>
      </c>
      <c r="U13" t="s">
        <v>63</v>
      </c>
      <c r="V13" t="s">
        <v>45</v>
      </c>
      <c r="W13" t="s">
        <v>45</v>
      </c>
      <c r="X13">
        <v>36683.410000000003</v>
      </c>
      <c r="Y13" t="s">
        <v>86</v>
      </c>
      <c r="Z13">
        <v>2201.0046000000002</v>
      </c>
      <c r="AA13">
        <v>2201.0046000000002</v>
      </c>
      <c r="AB13">
        <v>2201.0046000000002</v>
      </c>
      <c r="AC13">
        <v>4</v>
      </c>
      <c r="AD13">
        <v>4785.8330071754735</v>
      </c>
      <c r="AE13">
        <v>25294.563192824528</v>
      </c>
      <c r="AF13" s="1">
        <v>43263</v>
      </c>
      <c r="AG13" t="s">
        <v>56</v>
      </c>
    </row>
    <row r="14" spans="1:35" x14ac:dyDescent="0.25">
      <c r="A14" t="s">
        <v>84</v>
      </c>
      <c r="B14" s="1">
        <v>44106</v>
      </c>
      <c r="C14" t="s">
        <v>80</v>
      </c>
      <c r="D14" t="s">
        <v>87</v>
      </c>
      <c r="E14" t="s">
        <v>69</v>
      </c>
      <c r="F14">
        <v>33</v>
      </c>
      <c r="G14" t="s">
        <v>50</v>
      </c>
      <c r="H14" s="1">
        <v>42721</v>
      </c>
      <c r="I14" s="29">
        <f>YEAR(Tabla1[[#This Row],[Ingreso]])</f>
        <v>2016</v>
      </c>
      <c r="J14">
        <v>3.7841530054644807</v>
      </c>
      <c r="K14" t="s">
        <v>51</v>
      </c>
      <c r="L14" t="s">
        <v>70</v>
      </c>
      <c r="M14" t="s">
        <v>41</v>
      </c>
      <c r="N14" t="s">
        <v>53</v>
      </c>
      <c r="O14" t="s">
        <v>65</v>
      </c>
      <c r="P14" t="s">
        <v>66</v>
      </c>
      <c r="Q14" t="s">
        <v>45</v>
      </c>
      <c r="R14" t="s">
        <v>46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>
        <v>56357.87</v>
      </c>
      <c r="Y14" t="s">
        <v>55</v>
      </c>
      <c r="Z14">
        <v>3381.4722000000002</v>
      </c>
      <c r="AA14">
        <v>3381.4722000000002</v>
      </c>
      <c r="AB14">
        <v>3381.4722000000002</v>
      </c>
      <c r="AC14">
        <v>2</v>
      </c>
      <c r="AD14">
        <v>3676.3124592302675</v>
      </c>
      <c r="AE14">
        <v>42537.140940769736</v>
      </c>
      <c r="AF14" s="1">
        <v>43351</v>
      </c>
      <c r="AG14" t="s">
        <v>56</v>
      </c>
    </row>
    <row r="15" spans="1:35" x14ac:dyDescent="0.25">
      <c r="A15" t="s">
        <v>60</v>
      </c>
      <c r="B15" s="1">
        <v>44106</v>
      </c>
      <c r="C15" t="s">
        <v>80</v>
      </c>
      <c r="D15" t="s">
        <v>88</v>
      </c>
      <c r="E15" t="s">
        <v>69</v>
      </c>
      <c r="F15">
        <v>50</v>
      </c>
      <c r="G15" t="s">
        <v>50</v>
      </c>
      <c r="H15" s="1">
        <v>43391</v>
      </c>
      <c r="I15" s="29">
        <f>YEAR(Tabla1[[#This Row],[Ingreso]])</f>
        <v>2018</v>
      </c>
      <c r="J15">
        <v>1.9535519125683061</v>
      </c>
      <c r="K15" t="s">
        <v>39</v>
      </c>
      <c r="L15" t="s">
        <v>89</v>
      </c>
      <c r="M15" t="s">
        <v>41</v>
      </c>
      <c r="N15" t="s">
        <v>53</v>
      </c>
      <c r="O15" t="s">
        <v>54</v>
      </c>
      <c r="P15" t="s">
        <v>44</v>
      </c>
      <c r="Q15" t="s">
        <v>46</v>
      </c>
      <c r="R15" t="s">
        <v>46</v>
      </c>
      <c r="S15" t="s">
        <v>45</v>
      </c>
      <c r="T15" t="s">
        <v>45</v>
      </c>
      <c r="U15" t="s">
        <v>45</v>
      </c>
      <c r="V15" t="s">
        <v>46</v>
      </c>
      <c r="W15" t="s">
        <v>63</v>
      </c>
      <c r="X15">
        <v>21687.8</v>
      </c>
      <c r="Y15" t="s">
        <v>55</v>
      </c>
      <c r="Z15">
        <v>1301.2679999999998</v>
      </c>
      <c r="AA15">
        <v>1301.2679999999998</v>
      </c>
      <c r="AB15">
        <v>1301.2679999999998</v>
      </c>
      <c r="AC15">
        <v>6</v>
      </c>
      <c r="AD15">
        <v>4244.187866927592</v>
      </c>
      <c r="AE15">
        <v>13539.808133072409</v>
      </c>
      <c r="AF15" s="1">
        <v>43807</v>
      </c>
      <c r="AG15" t="s">
        <v>59</v>
      </c>
    </row>
    <row r="16" spans="1:35" x14ac:dyDescent="0.25">
      <c r="A16" t="s">
        <v>75</v>
      </c>
      <c r="B16" s="1">
        <v>44106</v>
      </c>
      <c r="C16" t="s">
        <v>80</v>
      </c>
      <c r="D16" t="s">
        <v>90</v>
      </c>
      <c r="E16" t="s">
        <v>69</v>
      </c>
      <c r="F16">
        <v>62</v>
      </c>
      <c r="G16" t="s">
        <v>82</v>
      </c>
      <c r="H16" s="1">
        <v>43364</v>
      </c>
      <c r="I16" s="29">
        <f>YEAR(Tabla1[[#This Row],[Ingreso]])</f>
        <v>2018</v>
      </c>
      <c r="J16">
        <v>2.0273224043715845</v>
      </c>
      <c r="K16" t="s">
        <v>39</v>
      </c>
      <c r="L16" t="s">
        <v>40</v>
      </c>
      <c r="M16" t="s">
        <v>77</v>
      </c>
      <c r="N16" t="s">
        <v>53</v>
      </c>
      <c r="O16" t="s">
        <v>65</v>
      </c>
      <c r="P16" t="s">
        <v>66</v>
      </c>
      <c r="Q16" t="s">
        <v>45</v>
      </c>
      <c r="R16" t="s">
        <v>46</v>
      </c>
      <c r="S16" t="s">
        <v>63</v>
      </c>
      <c r="T16" t="s">
        <v>45</v>
      </c>
      <c r="U16" t="s">
        <v>45</v>
      </c>
      <c r="V16" t="s">
        <v>45</v>
      </c>
      <c r="W16" t="s">
        <v>63</v>
      </c>
      <c r="X16">
        <v>25832.67</v>
      </c>
      <c r="Y16" t="s">
        <v>58</v>
      </c>
      <c r="Z16">
        <v>1549.9601999999998</v>
      </c>
      <c r="AA16">
        <v>1549.9601999999998</v>
      </c>
      <c r="AB16">
        <v>1549.9601999999998</v>
      </c>
      <c r="AC16">
        <v>3</v>
      </c>
      <c r="AD16">
        <v>2527.6585127201561</v>
      </c>
      <c r="AE16">
        <v>18655.130887279844</v>
      </c>
      <c r="AF16" s="1">
        <v>43718</v>
      </c>
      <c r="AG16" t="s">
        <v>91</v>
      </c>
      <c r="AH16" t="s">
        <v>73</v>
      </c>
      <c r="AI16" t="s">
        <v>92</v>
      </c>
    </row>
    <row r="17" spans="1:35" x14ac:dyDescent="0.25">
      <c r="A17" t="s">
        <v>75</v>
      </c>
      <c r="B17" s="1">
        <v>44106</v>
      </c>
      <c r="C17" t="s">
        <v>80</v>
      </c>
      <c r="D17" t="s">
        <v>93</v>
      </c>
      <c r="E17" t="s">
        <v>37</v>
      </c>
      <c r="F17">
        <v>31</v>
      </c>
      <c r="G17" t="s">
        <v>50</v>
      </c>
      <c r="H17" s="1">
        <v>43364</v>
      </c>
      <c r="I17" s="29">
        <f>YEAR(Tabla1[[#This Row],[Ingreso]])</f>
        <v>2018</v>
      </c>
      <c r="J17">
        <v>2.0273224043715845</v>
      </c>
      <c r="K17" t="s">
        <v>39</v>
      </c>
      <c r="L17" t="s">
        <v>40</v>
      </c>
      <c r="M17" t="s">
        <v>41</v>
      </c>
      <c r="N17" t="s">
        <v>53</v>
      </c>
      <c r="O17" t="s">
        <v>43</v>
      </c>
      <c r="P17" t="s">
        <v>44</v>
      </c>
      <c r="Q17" t="s">
        <v>45</v>
      </c>
      <c r="R17" t="s">
        <v>45</v>
      </c>
      <c r="S17" t="s">
        <v>45</v>
      </c>
      <c r="T17" t="s">
        <v>46</v>
      </c>
      <c r="U17" t="s">
        <v>45</v>
      </c>
      <c r="V17" t="s">
        <v>45</v>
      </c>
      <c r="W17" t="s">
        <v>45</v>
      </c>
      <c r="X17">
        <v>12819.28</v>
      </c>
      <c r="Y17" t="s">
        <v>94</v>
      </c>
      <c r="Z17">
        <v>769.15679999999998</v>
      </c>
      <c r="AA17">
        <v>769.15679999999998</v>
      </c>
      <c r="AB17">
        <v>769.15679999999998</v>
      </c>
      <c r="AC17">
        <v>2</v>
      </c>
      <c r="AD17">
        <v>836.22178734507509</v>
      </c>
      <c r="AE17">
        <v>9675.5878126549251</v>
      </c>
      <c r="AF17" s="1">
        <v>43411</v>
      </c>
      <c r="AG17" t="s">
        <v>56</v>
      </c>
      <c r="AH17" t="s">
        <v>73</v>
      </c>
      <c r="AI17" t="s">
        <v>92</v>
      </c>
    </row>
    <row r="18" spans="1:35" x14ac:dyDescent="0.25">
      <c r="A18" t="s">
        <v>75</v>
      </c>
      <c r="B18" s="1">
        <v>44106</v>
      </c>
      <c r="C18" t="s">
        <v>80</v>
      </c>
      <c r="D18" t="s">
        <v>95</v>
      </c>
      <c r="E18" t="s">
        <v>37</v>
      </c>
      <c r="F18">
        <v>31</v>
      </c>
      <c r="G18" t="s">
        <v>50</v>
      </c>
      <c r="H18" s="1">
        <v>43364</v>
      </c>
      <c r="I18" s="29">
        <f>YEAR(Tabla1[[#This Row],[Ingreso]])</f>
        <v>2018</v>
      </c>
      <c r="J18">
        <v>2.0273224043715845</v>
      </c>
      <c r="K18" t="s">
        <v>39</v>
      </c>
      <c r="L18" t="s">
        <v>96</v>
      </c>
      <c r="M18" t="s">
        <v>77</v>
      </c>
      <c r="N18" t="s">
        <v>53</v>
      </c>
      <c r="O18" t="s">
        <v>54</v>
      </c>
      <c r="P18" t="s">
        <v>66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>
        <v>1696.11</v>
      </c>
      <c r="Y18" t="s">
        <v>55</v>
      </c>
      <c r="Z18">
        <v>101.7666</v>
      </c>
      <c r="AA18">
        <v>101.7666</v>
      </c>
      <c r="AB18">
        <v>101.7666</v>
      </c>
      <c r="AC18">
        <v>3</v>
      </c>
      <c r="AD18">
        <v>165.95988258317024</v>
      </c>
      <c r="AE18">
        <v>1224.8503174168295</v>
      </c>
      <c r="AH18" t="s">
        <v>73</v>
      </c>
      <c r="AI18" t="s">
        <v>74</v>
      </c>
    </row>
    <row r="19" spans="1:35" x14ac:dyDescent="0.25">
      <c r="A19" t="s">
        <v>75</v>
      </c>
      <c r="B19" s="1">
        <v>44106</v>
      </c>
      <c r="C19" t="s">
        <v>80</v>
      </c>
      <c r="D19" t="s">
        <v>97</v>
      </c>
      <c r="E19" t="s">
        <v>37</v>
      </c>
      <c r="F19">
        <v>35</v>
      </c>
      <c r="G19" t="s">
        <v>50</v>
      </c>
      <c r="H19" s="1">
        <v>43364</v>
      </c>
      <c r="I19" s="29">
        <f>YEAR(Tabla1[[#This Row],[Ingreso]])</f>
        <v>2018</v>
      </c>
      <c r="J19">
        <v>2.0273224043715845</v>
      </c>
      <c r="K19" t="s">
        <v>39</v>
      </c>
      <c r="L19" t="s">
        <v>40</v>
      </c>
      <c r="M19" t="s">
        <v>41</v>
      </c>
      <c r="N19" t="s">
        <v>53</v>
      </c>
      <c r="O19" t="s">
        <v>54</v>
      </c>
      <c r="P19" t="s">
        <v>44</v>
      </c>
      <c r="Q19" t="s">
        <v>45</v>
      </c>
      <c r="R19" t="s">
        <v>45</v>
      </c>
      <c r="S19" t="s">
        <v>45</v>
      </c>
      <c r="T19" t="s">
        <v>45</v>
      </c>
      <c r="U19" t="s">
        <v>63</v>
      </c>
      <c r="V19" t="s">
        <v>46</v>
      </c>
      <c r="W19" t="s">
        <v>45</v>
      </c>
      <c r="X19">
        <v>4448.6099999999997</v>
      </c>
      <c r="Y19" t="s">
        <v>55</v>
      </c>
      <c r="Z19">
        <v>266.91659999999996</v>
      </c>
      <c r="AA19">
        <v>266.91659999999996</v>
      </c>
      <c r="AB19">
        <v>266.91659999999996</v>
      </c>
      <c r="AC19">
        <v>6</v>
      </c>
      <c r="AD19">
        <v>870.56947162426604</v>
      </c>
      <c r="AE19">
        <v>2777.290728375734</v>
      </c>
      <c r="AF19" s="1">
        <v>43709</v>
      </c>
      <c r="AG19" t="s">
        <v>56</v>
      </c>
      <c r="AH19" t="s">
        <v>73</v>
      </c>
      <c r="AI19" t="s">
        <v>74</v>
      </c>
    </row>
    <row r="20" spans="1:35" x14ac:dyDescent="0.25">
      <c r="A20" t="s">
        <v>362</v>
      </c>
      <c r="B20" s="1">
        <v>44106</v>
      </c>
      <c r="C20" t="s">
        <v>80</v>
      </c>
      <c r="D20" t="s">
        <v>98</v>
      </c>
      <c r="E20" t="s">
        <v>37</v>
      </c>
      <c r="F20">
        <v>27</v>
      </c>
      <c r="G20" t="s">
        <v>38</v>
      </c>
      <c r="H20" s="1">
        <v>43630</v>
      </c>
      <c r="I20" s="29">
        <f>YEAR(Tabla1[[#This Row],[Ingreso]])</f>
        <v>2019</v>
      </c>
      <c r="J20">
        <v>1.3005464480874316</v>
      </c>
      <c r="K20" t="s">
        <v>39</v>
      </c>
      <c r="L20" t="s">
        <v>96</v>
      </c>
      <c r="M20" t="s">
        <v>41</v>
      </c>
      <c r="N20" t="s">
        <v>53</v>
      </c>
      <c r="O20" t="s">
        <v>65</v>
      </c>
      <c r="P20" t="s">
        <v>44</v>
      </c>
      <c r="Q20" t="s">
        <v>45</v>
      </c>
      <c r="R20" t="s">
        <v>46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>
        <v>13278.35</v>
      </c>
      <c r="Y20" t="s">
        <v>47</v>
      </c>
      <c r="Z20">
        <v>796.70100000000002</v>
      </c>
      <c r="AA20">
        <v>796.70100000000002</v>
      </c>
      <c r="AB20">
        <v>796.70100000000002</v>
      </c>
      <c r="AC20">
        <v>2</v>
      </c>
      <c r="AD20">
        <v>866.16764514024794</v>
      </c>
      <c r="AE20">
        <v>10022.079354859752</v>
      </c>
      <c r="AH20" t="s">
        <v>73</v>
      </c>
      <c r="AI20" t="s">
        <v>99</v>
      </c>
    </row>
    <row r="21" spans="1:35" x14ac:dyDescent="0.25">
      <c r="A21" t="s">
        <v>75</v>
      </c>
      <c r="B21" s="1">
        <v>44106</v>
      </c>
      <c r="C21" t="s">
        <v>100</v>
      </c>
      <c r="D21" t="s">
        <v>101</v>
      </c>
      <c r="E21" t="s">
        <v>37</v>
      </c>
      <c r="F21">
        <v>35</v>
      </c>
      <c r="G21" t="s">
        <v>50</v>
      </c>
      <c r="H21" s="1">
        <v>42615</v>
      </c>
      <c r="I21" s="29">
        <f>YEAR(Tabla1[[#This Row],[Ingreso]])</f>
        <v>2016</v>
      </c>
      <c r="J21">
        <v>4.0737704918032787</v>
      </c>
      <c r="K21" t="s">
        <v>51</v>
      </c>
      <c r="L21" t="s">
        <v>40</v>
      </c>
      <c r="M21" t="s">
        <v>41</v>
      </c>
      <c r="N21" t="s">
        <v>78</v>
      </c>
      <c r="O21" t="s">
        <v>65</v>
      </c>
      <c r="P21" t="s">
        <v>44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>
        <v>49211.12000000001</v>
      </c>
      <c r="Y21" t="s">
        <v>47</v>
      </c>
      <c r="Z21">
        <v>2952.6672000000003</v>
      </c>
      <c r="AA21">
        <v>2952.6672000000003</v>
      </c>
      <c r="AB21">
        <v>2952.6672000000003</v>
      </c>
      <c r="AC21">
        <v>7</v>
      </c>
      <c r="AD21">
        <v>11235.415525114156</v>
      </c>
      <c r="AE21">
        <v>29117.70287488585</v>
      </c>
      <c r="AH21" t="s">
        <v>73</v>
      </c>
      <c r="AI21" t="s">
        <v>79</v>
      </c>
    </row>
    <row r="22" spans="1:35" x14ac:dyDescent="0.25">
      <c r="A22" t="s">
        <v>75</v>
      </c>
      <c r="B22" s="1">
        <v>44106</v>
      </c>
      <c r="C22" t="s">
        <v>100</v>
      </c>
      <c r="D22" t="s">
        <v>102</v>
      </c>
      <c r="E22" t="s">
        <v>37</v>
      </c>
      <c r="F22">
        <v>40</v>
      </c>
      <c r="G22" t="s">
        <v>50</v>
      </c>
      <c r="H22" s="1">
        <v>42615</v>
      </c>
      <c r="I22" s="29">
        <f>YEAR(Tabla1[[#This Row],[Ingreso]])</f>
        <v>2016</v>
      </c>
      <c r="J22">
        <v>4.0737704918032787</v>
      </c>
      <c r="K22" t="s">
        <v>51</v>
      </c>
      <c r="L22" t="s">
        <v>72</v>
      </c>
      <c r="M22" t="s">
        <v>41</v>
      </c>
      <c r="N22" t="s">
        <v>53</v>
      </c>
      <c r="O22" t="s">
        <v>54</v>
      </c>
      <c r="P22" t="s">
        <v>44</v>
      </c>
      <c r="Q22" t="s">
        <v>45</v>
      </c>
      <c r="R22" t="s">
        <v>45</v>
      </c>
      <c r="S22" t="s">
        <v>45</v>
      </c>
      <c r="T22" t="s">
        <v>63</v>
      </c>
      <c r="U22" t="s">
        <v>45</v>
      </c>
      <c r="V22" t="s">
        <v>45</v>
      </c>
      <c r="W22" t="s">
        <v>45</v>
      </c>
      <c r="X22">
        <v>0</v>
      </c>
      <c r="Y22" t="s">
        <v>58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H22" t="s">
        <v>73</v>
      </c>
      <c r="AI22" t="s">
        <v>74</v>
      </c>
    </row>
    <row r="23" spans="1:35" x14ac:dyDescent="0.25">
      <c r="A23" t="s">
        <v>75</v>
      </c>
      <c r="B23" s="1">
        <v>44106</v>
      </c>
      <c r="C23" t="s">
        <v>100</v>
      </c>
      <c r="D23" t="s">
        <v>103</v>
      </c>
      <c r="E23" t="s">
        <v>37</v>
      </c>
      <c r="F23">
        <v>36</v>
      </c>
      <c r="G23" t="s">
        <v>50</v>
      </c>
      <c r="H23" s="1">
        <v>42615</v>
      </c>
      <c r="I23" s="29">
        <f>YEAR(Tabla1[[#This Row],[Ingreso]])</f>
        <v>2016</v>
      </c>
      <c r="J23">
        <v>4.0737704918032787</v>
      </c>
      <c r="K23" t="s">
        <v>51</v>
      </c>
      <c r="L23" t="s">
        <v>40</v>
      </c>
      <c r="M23" t="s">
        <v>41</v>
      </c>
      <c r="N23" t="s">
        <v>53</v>
      </c>
      <c r="O23" t="s">
        <v>43</v>
      </c>
      <c r="P23" t="s">
        <v>44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>
        <v>5434.1600000000008</v>
      </c>
      <c r="Y23" t="s">
        <v>58</v>
      </c>
      <c r="Z23">
        <v>326.04960000000005</v>
      </c>
      <c r="AA23">
        <v>326.04960000000005</v>
      </c>
      <c r="AB23">
        <v>326.04960000000005</v>
      </c>
      <c r="AC23">
        <v>3</v>
      </c>
      <c r="AD23">
        <v>531.71819960861058</v>
      </c>
      <c r="AE23">
        <v>3924.2930003913898</v>
      </c>
      <c r="AH23" t="s">
        <v>73</v>
      </c>
      <c r="AI23" t="s">
        <v>92</v>
      </c>
    </row>
    <row r="24" spans="1:35" x14ac:dyDescent="0.25">
      <c r="A24" t="s">
        <v>362</v>
      </c>
      <c r="B24" s="1">
        <v>44106</v>
      </c>
      <c r="C24" t="s">
        <v>100</v>
      </c>
      <c r="D24" t="s">
        <v>104</v>
      </c>
      <c r="E24" t="s">
        <v>37</v>
      </c>
      <c r="F24">
        <v>27</v>
      </c>
      <c r="G24" t="s">
        <v>38</v>
      </c>
      <c r="H24" s="1">
        <v>42708</v>
      </c>
      <c r="I24" s="29">
        <f>YEAR(Tabla1[[#This Row],[Ingreso]])</f>
        <v>2016</v>
      </c>
      <c r="J24">
        <v>3.819672131147541</v>
      </c>
      <c r="K24" t="s">
        <v>51</v>
      </c>
      <c r="L24" t="s">
        <v>40</v>
      </c>
      <c r="M24" t="s">
        <v>41</v>
      </c>
      <c r="N24" t="s">
        <v>53</v>
      </c>
      <c r="O24" t="s">
        <v>54</v>
      </c>
      <c r="P24" t="s">
        <v>44</v>
      </c>
      <c r="Q24" t="s">
        <v>45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>
        <v>17620.989999999998</v>
      </c>
      <c r="Y24" t="s">
        <v>55</v>
      </c>
      <c r="Z24">
        <v>1057.2593999999999</v>
      </c>
      <c r="AA24">
        <v>1057.2593999999999</v>
      </c>
      <c r="AB24">
        <v>1057.2593999999999</v>
      </c>
      <c r="AC24">
        <v>4</v>
      </c>
      <c r="AD24">
        <v>2298.8897586431831</v>
      </c>
      <c r="AE24">
        <v>12150.322041356816</v>
      </c>
      <c r="AH24" t="s">
        <v>73</v>
      </c>
      <c r="AI24" t="s">
        <v>92</v>
      </c>
    </row>
    <row r="25" spans="1:35" x14ac:dyDescent="0.25">
      <c r="A25" t="s">
        <v>75</v>
      </c>
      <c r="B25" s="1">
        <v>44106</v>
      </c>
      <c r="C25" t="s">
        <v>100</v>
      </c>
      <c r="D25" t="s">
        <v>105</v>
      </c>
      <c r="E25" t="s">
        <v>37</v>
      </c>
      <c r="F25">
        <v>24</v>
      </c>
      <c r="G25" t="s">
        <v>38</v>
      </c>
      <c r="H25" s="1">
        <v>43393</v>
      </c>
      <c r="I25" s="29">
        <f>YEAR(Tabla1[[#This Row],[Ingreso]])</f>
        <v>2018</v>
      </c>
      <c r="J25">
        <v>1.9480874316939891</v>
      </c>
      <c r="K25" t="s">
        <v>39</v>
      </c>
      <c r="L25" t="s">
        <v>72</v>
      </c>
      <c r="M25" t="s">
        <v>77</v>
      </c>
      <c r="N25" t="s">
        <v>78</v>
      </c>
      <c r="O25" t="s">
        <v>65</v>
      </c>
      <c r="P25" t="s">
        <v>66</v>
      </c>
      <c r="Q25" t="s">
        <v>45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45</v>
      </c>
      <c r="X25">
        <v>48782.51</v>
      </c>
      <c r="Y25" t="s">
        <v>58</v>
      </c>
      <c r="Z25">
        <v>2926.9506000000001</v>
      </c>
      <c r="AA25">
        <v>2926.9506000000001</v>
      </c>
      <c r="AB25">
        <v>2926.9506000000001</v>
      </c>
      <c r="AC25">
        <v>5</v>
      </c>
      <c r="AD25">
        <v>7955.3995433789951</v>
      </c>
      <c r="AE25">
        <v>32046.258656621008</v>
      </c>
      <c r="AH25" t="s">
        <v>73</v>
      </c>
      <c r="AI25" t="s">
        <v>106</v>
      </c>
    </row>
    <row r="26" spans="1:35" x14ac:dyDescent="0.25">
      <c r="A26" t="s">
        <v>75</v>
      </c>
      <c r="B26" s="1">
        <v>44106</v>
      </c>
      <c r="C26" t="s">
        <v>100</v>
      </c>
      <c r="D26" t="s">
        <v>107</v>
      </c>
      <c r="E26" t="s">
        <v>37</v>
      </c>
      <c r="F26">
        <v>24</v>
      </c>
      <c r="G26" t="s">
        <v>38</v>
      </c>
      <c r="H26" s="1">
        <v>43704</v>
      </c>
      <c r="I26" s="29">
        <f>YEAR(Tabla1[[#This Row],[Ingreso]])</f>
        <v>2019</v>
      </c>
      <c r="J26">
        <v>1.098360655737705</v>
      </c>
      <c r="K26" t="s">
        <v>39</v>
      </c>
      <c r="L26" t="s">
        <v>40</v>
      </c>
      <c r="M26" t="s">
        <v>41</v>
      </c>
      <c r="N26" t="s">
        <v>53</v>
      </c>
      <c r="O26" t="s">
        <v>65</v>
      </c>
      <c r="P26" t="s">
        <v>44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Y26" t="s">
        <v>58</v>
      </c>
      <c r="Z26">
        <v>0</v>
      </c>
      <c r="AA26">
        <v>0</v>
      </c>
      <c r="AB26">
        <v>0</v>
      </c>
      <c r="AC26">
        <v>14</v>
      </c>
      <c r="AD26">
        <v>0</v>
      </c>
      <c r="AE26">
        <v>0</v>
      </c>
      <c r="AH26" t="s">
        <v>73</v>
      </c>
      <c r="AI26" t="s">
        <v>106</v>
      </c>
    </row>
    <row r="27" spans="1:35" x14ac:dyDescent="0.25">
      <c r="A27" t="s">
        <v>60</v>
      </c>
      <c r="B27" s="1">
        <v>44106</v>
      </c>
      <c r="C27" t="s">
        <v>100</v>
      </c>
      <c r="D27" t="s">
        <v>108</v>
      </c>
      <c r="E27" t="s">
        <v>37</v>
      </c>
      <c r="F27">
        <v>25</v>
      </c>
      <c r="G27" t="s">
        <v>38</v>
      </c>
      <c r="H27" s="1">
        <v>43165</v>
      </c>
      <c r="I27" s="29">
        <f>YEAR(Tabla1[[#This Row],[Ingreso]])</f>
        <v>2018</v>
      </c>
      <c r="J27">
        <v>2.5710382513661201</v>
      </c>
      <c r="K27" t="s">
        <v>39</v>
      </c>
      <c r="L27" t="s">
        <v>62</v>
      </c>
      <c r="M27" t="s">
        <v>41</v>
      </c>
      <c r="N27" t="s">
        <v>78</v>
      </c>
      <c r="O27" t="s">
        <v>54</v>
      </c>
      <c r="P27" t="s">
        <v>66</v>
      </c>
      <c r="Q27" t="s">
        <v>45</v>
      </c>
      <c r="R27" t="s">
        <v>46</v>
      </c>
      <c r="S27" t="s">
        <v>63</v>
      </c>
      <c r="T27" t="s">
        <v>45</v>
      </c>
      <c r="U27" t="s">
        <v>63</v>
      </c>
      <c r="V27" t="s">
        <v>45</v>
      </c>
      <c r="W27" t="s">
        <v>45</v>
      </c>
      <c r="X27">
        <v>32729.8</v>
      </c>
      <c r="Y27" t="s">
        <v>55</v>
      </c>
      <c r="Z27">
        <v>1963.7879999999998</v>
      </c>
      <c r="AA27">
        <v>1963.7879999999998</v>
      </c>
      <c r="AB27">
        <v>1963.7879999999998</v>
      </c>
      <c r="AC27">
        <v>3</v>
      </c>
      <c r="AD27">
        <v>3202.52446183953</v>
      </c>
      <c r="AE27">
        <v>23635.911538160472</v>
      </c>
      <c r="AH27" t="s">
        <v>73</v>
      </c>
      <c r="AI27" t="s">
        <v>109</v>
      </c>
    </row>
    <row r="28" spans="1:35" x14ac:dyDescent="0.25">
      <c r="A28" t="s">
        <v>34</v>
      </c>
      <c r="B28" s="1">
        <v>44106</v>
      </c>
      <c r="C28" t="s">
        <v>100</v>
      </c>
      <c r="D28" t="s">
        <v>110</v>
      </c>
      <c r="E28" t="s">
        <v>37</v>
      </c>
      <c r="F28">
        <v>25</v>
      </c>
      <c r="G28" t="s">
        <v>38</v>
      </c>
      <c r="H28" s="1">
        <v>43200</v>
      </c>
      <c r="I28" s="29">
        <f>YEAR(Tabla1[[#This Row],[Ingreso]])</f>
        <v>2018</v>
      </c>
      <c r="J28">
        <v>2.4754098360655736</v>
      </c>
      <c r="K28" t="s">
        <v>39</v>
      </c>
      <c r="L28" t="s">
        <v>40</v>
      </c>
      <c r="M28" t="s">
        <v>41</v>
      </c>
      <c r="N28" t="s">
        <v>53</v>
      </c>
      <c r="O28" t="s">
        <v>65</v>
      </c>
      <c r="P28" t="s">
        <v>66</v>
      </c>
      <c r="Q28" t="s">
        <v>45</v>
      </c>
      <c r="R28" t="s">
        <v>46</v>
      </c>
      <c r="S28" t="s">
        <v>63</v>
      </c>
      <c r="T28" t="s">
        <v>45</v>
      </c>
      <c r="U28" t="s">
        <v>45</v>
      </c>
      <c r="V28" t="s">
        <v>45</v>
      </c>
      <c r="W28" t="s">
        <v>45</v>
      </c>
      <c r="X28">
        <v>8479.4500000000007</v>
      </c>
      <c r="Y28" t="s">
        <v>94</v>
      </c>
      <c r="Z28">
        <v>508.76700000000005</v>
      </c>
      <c r="AA28">
        <v>508.76700000000005</v>
      </c>
      <c r="AB28">
        <v>508.76700000000005</v>
      </c>
      <c r="AC28">
        <v>1</v>
      </c>
      <c r="AD28">
        <v>276.56392694063931</v>
      </c>
      <c r="AE28">
        <v>6676.5850730593611</v>
      </c>
      <c r="AH28" t="s">
        <v>73</v>
      </c>
      <c r="AI28" t="s">
        <v>92</v>
      </c>
    </row>
    <row r="29" spans="1:35" x14ac:dyDescent="0.25">
      <c r="A29" t="s">
        <v>60</v>
      </c>
      <c r="B29" s="1">
        <v>44106</v>
      </c>
      <c r="C29" t="s">
        <v>100</v>
      </c>
      <c r="D29" t="s">
        <v>111</v>
      </c>
      <c r="E29" t="s">
        <v>37</v>
      </c>
      <c r="F29">
        <v>19</v>
      </c>
      <c r="G29" t="s">
        <v>38</v>
      </c>
      <c r="H29" s="1">
        <v>42536</v>
      </c>
      <c r="I29" s="29">
        <f>YEAR(Tabla1[[#This Row],[Ingreso]])</f>
        <v>2016</v>
      </c>
      <c r="J29">
        <v>4.2896174863387975</v>
      </c>
      <c r="K29" t="s">
        <v>51</v>
      </c>
      <c r="L29" t="s">
        <v>96</v>
      </c>
      <c r="M29" t="s">
        <v>41</v>
      </c>
      <c r="N29" t="s">
        <v>53</v>
      </c>
      <c r="O29" t="s">
        <v>65</v>
      </c>
      <c r="P29" t="s">
        <v>66</v>
      </c>
      <c r="Q29" t="s">
        <v>45</v>
      </c>
      <c r="R29" t="s">
        <v>46</v>
      </c>
      <c r="S29" t="s">
        <v>63</v>
      </c>
      <c r="T29" t="s">
        <v>45</v>
      </c>
      <c r="U29" t="s">
        <v>45</v>
      </c>
      <c r="V29" t="s">
        <v>45</v>
      </c>
      <c r="W29" t="s">
        <v>45</v>
      </c>
      <c r="X29">
        <v>7847.5</v>
      </c>
      <c r="Y29" t="s">
        <v>94</v>
      </c>
      <c r="Z29">
        <v>470.84999999999997</v>
      </c>
      <c r="AA29">
        <v>470.84999999999997</v>
      </c>
      <c r="AB29">
        <v>470.84999999999997</v>
      </c>
      <c r="AC29">
        <v>3</v>
      </c>
      <c r="AD29">
        <v>767.85714285714289</v>
      </c>
      <c r="AE29">
        <v>5667.0928571428576</v>
      </c>
      <c r="AH29" t="s">
        <v>73</v>
      </c>
      <c r="AI29" t="s">
        <v>92</v>
      </c>
    </row>
    <row r="30" spans="1:35" x14ac:dyDescent="0.25">
      <c r="A30" t="s">
        <v>60</v>
      </c>
      <c r="B30" s="1">
        <v>44106</v>
      </c>
      <c r="C30" t="s">
        <v>100</v>
      </c>
      <c r="D30" t="s">
        <v>112</v>
      </c>
      <c r="E30" t="s">
        <v>37</v>
      </c>
      <c r="F30">
        <v>19</v>
      </c>
      <c r="G30" t="s">
        <v>38</v>
      </c>
      <c r="H30" s="1">
        <v>42536</v>
      </c>
      <c r="I30" s="29">
        <f>YEAR(Tabla1[[#This Row],[Ingreso]])</f>
        <v>2016</v>
      </c>
      <c r="J30">
        <v>4.2896174863387975</v>
      </c>
      <c r="K30" t="s">
        <v>51</v>
      </c>
      <c r="L30" t="s">
        <v>40</v>
      </c>
      <c r="M30" t="s">
        <v>41</v>
      </c>
      <c r="N30" t="s">
        <v>53</v>
      </c>
      <c r="O30" t="s">
        <v>65</v>
      </c>
      <c r="P30" t="s">
        <v>66</v>
      </c>
      <c r="Q30" t="s">
        <v>45</v>
      </c>
      <c r="R30" t="s">
        <v>45</v>
      </c>
      <c r="S30" t="s">
        <v>45</v>
      </c>
      <c r="T30" t="s">
        <v>45</v>
      </c>
      <c r="U30" t="s">
        <v>63</v>
      </c>
      <c r="V30" t="s">
        <v>45</v>
      </c>
      <c r="W30" t="s">
        <v>45</v>
      </c>
      <c r="X30">
        <v>65858.41</v>
      </c>
      <c r="Y30" t="s">
        <v>58</v>
      </c>
      <c r="Z30">
        <v>3951.5046000000002</v>
      </c>
      <c r="AA30">
        <v>3951.5046000000002</v>
      </c>
      <c r="AB30">
        <v>3951.5046000000002</v>
      </c>
      <c r="AC30">
        <v>4</v>
      </c>
      <c r="AD30">
        <v>8592.0952380952385</v>
      </c>
      <c r="AE30">
        <v>45411.800961904766</v>
      </c>
      <c r="AH30" t="s">
        <v>73</v>
      </c>
      <c r="AI30" t="s">
        <v>92</v>
      </c>
    </row>
    <row r="31" spans="1:35" x14ac:dyDescent="0.25">
      <c r="A31" t="s">
        <v>60</v>
      </c>
      <c r="B31" s="1">
        <v>44106</v>
      </c>
      <c r="C31" t="s">
        <v>100</v>
      </c>
      <c r="D31" t="s">
        <v>113</v>
      </c>
      <c r="E31" t="s">
        <v>37</v>
      </c>
      <c r="F31">
        <v>19</v>
      </c>
      <c r="G31" t="s">
        <v>38</v>
      </c>
      <c r="H31" s="1">
        <v>42536</v>
      </c>
      <c r="I31" s="29">
        <f>YEAR(Tabla1[[#This Row],[Ingreso]])</f>
        <v>2016</v>
      </c>
      <c r="J31">
        <v>4.2896174863387975</v>
      </c>
      <c r="K31" t="s">
        <v>51</v>
      </c>
      <c r="L31" t="s">
        <v>89</v>
      </c>
      <c r="M31" t="s">
        <v>41</v>
      </c>
      <c r="N31" t="s">
        <v>53</v>
      </c>
      <c r="O31" t="s">
        <v>65</v>
      </c>
      <c r="P31" t="s">
        <v>66</v>
      </c>
      <c r="Q31" t="s">
        <v>45</v>
      </c>
      <c r="R31" t="s">
        <v>46</v>
      </c>
      <c r="S31" t="s">
        <v>63</v>
      </c>
      <c r="T31" t="s">
        <v>45</v>
      </c>
      <c r="U31" t="s">
        <v>63</v>
      </c>
      <c r="V31" t="s">
        <v>45</v>
      </c>
      <c r="W31" t="s">
        <v>63</v>
      </c>
      <c r="X31">
        <v>35212.51</v>
      </c>
      <c r="Y31" t="s">
        <v>94</v>
      </c>
      <c r="Z31">
        <v>2112.7505999999998</v>
      </c>
      <c r="AA31">
        <v>2112.7505999999998</v>
      </c>
      <c r="AB31">
        <v>2112.7505999999998</v>
      </c>
      <c r="AC31">
        <v>6</v>
      </c>
      <c r="AD31">
        <v>6890.9021526418783</v>
      </c>
      <c r="AE31">
        <v>21983.356047358124</v>
      </c>
      <c r="AH31" t="s">
        <v>73</v>
      </c>
      <c r="AI31" t="s">
        <v>92</v>
      </c>
    </row>
    <row r="32" spans="1:35" x14ac:dyDescent="0.25">
      <c r="A32" t="s">
        <v>60</v>
      </c>
      <c r="B32" s="1">
        <v>44106</v>
      </c>
      <c r="C32" t="s">
        <v>100</v>
      </c>
      <c r="D32" t="s">
        <v>114</v>
      </c>
      <c r="E32" t="s">
        <v>37</v>
      </c>
      <c r="F32">
        <v>24</v>
      </c>
      <c r="G32" t="s">
        <v>38</v>
      </c>
      <c r="H32" s="1">
        <v>42536</v>
      </c>
      <c r="I32" s="29">
        <f>YEAR(Tabla1[[#This Row],[Ingreso]])</f>
        <v>2016</v>
      </c>
      <c r="J32">
        <v>4.2896174863387975</v>
      </c>
      <c r="K32" t="s">
        <v>51</v>
      </c>
      <c r="L32" t="s">
        <v>70</v>
      </c>
      <c r="M32" t="s">
        <v>41</v>
      </c>
      <c r="N32" t="s">
        <v>53</v>
      </c>
      <c r="O32" t="s">
        <v>65</v>
      </c>
      <c r="P32" t="s">
        <v>66</v>
      </c>
      <c r="Q32" t="s">
        <v>45</v>
      </c>
      <c r="R32" t="s">
        <v>46</v>
      </c>
      <c r="S32" t="s">
        <v>63</v>
      </c>
      <c r="T32" t="s">
        <v>45</v>
      </c>
      <c r="U32" t="s">
        <v>45</v>
      </c>
      <c r="V32" t="s">
        <v>63</v>
      </c>
      <c r="W32" t="s">
        <v>63</v>
      </c>
      <c r="X32">
        <v>9554.02</v>
      </c>
      <c r="Y32" t="s">
        <v>47</v>
      </c>
      <c r="Z32">
        <v>573.24120000000005</v>
      </c>
      <c r="AA32">
        <v>573.24120000000005</v>
      </c>
      <c r="AB32">
        <v>573.24120000000005</v>
      </c>
      <c r="AC32">
        <v>7</v>
      </c>
      <c r="AD32">
        <v>2181.283105022831</v>
      </c>
      <c r="AE32">
        <v>5653.0132949771687</v>
      </c>
      <c r="AH32" t="s">
        <v>73</v>
      </c>
      <c r="AI32" t="s">
        <v>79</v>
      </c>
    </row>
    <row r="33" spans="1:35" x14ac:dyDescent="0.25">
      <c r="A33" t="s">
        <v>34</v>
      </c>
      <c r="B33" s="1">
        <v>44106</v>
      </c>
      <c r="C33" t="s">
        <v>100</v>
      </c>
      <c r="D33" t="s">
        <v>115</v>
      </c>
      <c r="E33" t="s">
        <v>37</v>
      </c>
      <c r="F33">
        <v>24</v>
      </c>
      <c r="G33" t="s">
        <v>38</v>
      </c>
      <c r="H33" s="1">
        <v>43827</v>
      </c>
      <c r="I33" s="29">
        <f>YEAR(Tabla1[[#This Row],[Ingreso]])</f>
        <v>2019</v>
      </c>
      <c r="J33">
        <v>0.76229508196721307</v>
      </c>
      <c r="K33" t="s">
        <v>116</v>
      </c>
      <c r="L33" t="s">
        <v>52</v>
      </c>
      <c r="M33" t="s">
        <v>41</v>
      </c>
      <c r="N33" t="s">
        <v>42</v>
      </c>
      <c r="O33" t="s">
        <v>65</v>
      </c>
      <c r="P33" t="s">
        <v>66</v>
      </c>
      <c r="Q33" t="s">
        <v>45</v>
      </c>
      <c r="R33" t="s">
        <v>46</v>
      </c>
      <c r="S33" t="s">
        <v>45</v>
      </c>
      <c r="T33" t="s">
        <v>63</v>
      </c>
      <c r="U33" t="s">
        <v>63</v>
      </c>
      <c r="V33" t="s">
        <v>63</v>
      </c>
      <c r="W33" t="s">
        <v>45</v>
      </c>
      <c r="X33">
        <v>22326.560000000001</v>
      </c>
      <c r="Y33" t="s">
        <v>94</v>
      </c>
      <c r="Z33">
        <v>1339.5935999999999</v>
      </c>
      <c r="AA33">
        <v>1339.5935999999999</v>
      </c>
      <c r="AB33">
        <v>1339.5935999999999</v>
      </c>
      <c r="AC33">
        <v>3</v>
      </c>
      <c r="AD33">
        <v>2184.5949119373781</v>
      </c>
      <c r="AE33">
        <v>16123.184288062625</v>
      </c>
      <c r="AH33" t="s">
        <v>73</v>
      </c>
      <c r="AI33" t="s">
        <v>92</v>
      </c>
    </row>
    <row r="34" spans="1:35" x14ac:dyDescent="0.25">
      <c r="A34" t="s">
        <v>75</v>
      </c>
      <c r="B34" s="1">
        <v>44106</v>
      </c>
      <c r="C34" t="s">
        <v>100</v>
      </c>
      <c r="D34" t="s">
        <v>117</v>
      </c>
      <c r="E34" t="s">
        <v>37</v>
      </c>
      <c r="F34">
        <v>24</v>
      </c>
      <c r="G34" t="s">
        <v>38</v>
      </c>
      <c r="H34" s="1">
        <v>43733</v>
      </c>
      <c r="I34" s="29">
        <f>YEAR(Tabla1[[#This Row],[Ingreso]])</f>
        <v>2019</v>
      </c>
      <c r="J34">
        <v>1.0191256830601092</v>
      </c>
      <c r="K34" t="s">
        <v>39</v>
      </c>
      <c r="L34" t="s">
        <v>62</v>
      </c>
      <c r="M34" t="s">
        <v>41</v>
      </c>
      <c r="N34" t="s">
        <v>42</v>
      </c>
      <c r="O34" t="s">
        <v>65</v>
      </c>
      <c r="P34" t="s">
        <v>66</v>
      </c>
      <c r="Q34" t="s">
        <v>63</v>
      </c>
      <c r="R34" t="s">
        <v>46</v>
      </c>
      <c r="S34" t="s">
        <v>63</v>
      </c>
      <c r="T34" t="s">
        <v>45</v>
      </c>
      <c r="U34" t="s">
        <v>45</v>
      </c>
      <c r="V34" t="s">
        <v>63</v>
      </c>
      <c r="W34" t="s">
        <v>63</v>
      </c>
      <c r="X34">
        <v>42988.61</v>
      </c>
      <c r="Y34" t="s">
        <v>58</v>
      </c>
      <c r="Z34">
        <v>2579.3166000000001</v>
      </c>
      <c r="AA34">
        <v>2579.3166000000001</v>
      </c>
      <c r="AB34">
        <v>2579.3166000000001</v>
      </c>
      <c r="AC34">
        <v>6</v>
      </c>
      <c r="AD34">
        <v>8412.6438356164381</v>
      </c>
      <c r="AE34">
        <v>26838.016364383562</v>
      </c>
      <c r="AH34" t="s">
        <v>73</v>
      </c>
      <c r="AI34" t="s">
        <v>118</v>
      </c>
    </row>
    <row r="35" spans="1:35" x14ac:dyDescent="0.25">
      <c r="A35" t="s">
        <v>119</v>
      </c>
      <c r="B35" s="1">
        <v>44106</v>
      </c>
      <c r="C35" t="s">
        <v>100</v>
      </c>
      <c r="D35" t="s">
        <v>120</v>
      </c>
      <c r="E35" t="s">
        <v>37</v>
      </c>
      <c r="F35">
        <v>24</v>
      </c>
      <c r="G35" t="s">
        <v>38</v>
      </c>
      <c r="H35" s="1">
        <v>43051</v>
      </c>
      <c r="I35" s="29">
        <f>YEAR(Tabla1[[#This Row],[Ingreso]])</f>
        <v>2017</v>
      </c>
      <c r="J35">
        <v>2.8825136612021858</v>
      </c>
      <c r="K35" t="s">
        <v>39</v>
      </c>
      <c r="L35" t="s">
        <v>40</v>
      </c>
      <c r="M35" t="s">
        <v>77</v>
      </c>
      <c r="N35" t="s">
        <v>78</v>
      </c>
      <c r="O35" t="s">
        <v>65</v>
      </c>
      <c r="P35" t="s">
        <v>66</v>
      </c>
      <c r="Q35" t="s">
        <v>45</v>
      </c>
      <c r="R35" t="s">
        <v>46</v>
      </c>
      <c r="S35" t="s">
        <v>45</v>
      </c>
      <c r="T35" t="s">
        <v>45</v>
      </c>
      <c r="U35" t="s">
        <v>45</v>
      </c>
      <c r="V35" t="s">
        <v>63</v>
      </c>
      <c r="W35" t="s">
        <v>45</v>
      </c>
      <c r="X35">
        <v>19162.89</v>
      </c>
      <c r="Y35" t="s">
        <v>55</v>
      </c>
      <c r="Z35">
        <v>1149.7733999999998</v>
      </c>
      <c r="AA35">
        <v>1149.7733999999998</v>
      </c>
      <c r="AB35">
        <v>1149.7733999999998</v>
      </c>
      <c r="AC35">
        <v>2</v>
      </c>
      <c r="AD35">
        <v>1250.0254403131114</v>
      </c>
      <c r="AE35">
        <v>14463.54435968689</v>
      </c>
      <c r="AH35" t="s">
        <v>73</v>
      </c>
      <c r="AI35" t="s">
        <v>118</v>
      </c>
    </row>
    <row r="36" spans="1:35" x14ac:dyDescent="0.25">
      <c r="A36" t="s">
        <v>119</v>
      </c>
      <c r="B36" s="1">
        <v>44106</v>
      </c>
      <c r="C36" t="s">
        <v>100</v>
      </c>
      <c r="D36" t="s">
        <v>121</v>
      </c>
      <c r="E36" t="s">
        <v>37</v>
      </c>
      <c r="F36">
        <v>25</v>
      </c>
      <c r="G36" t="s">
        <v>38</v>
      </c>
      <c r="H36" s="1">
        <v>43051</v>
      </c>
      <c r="I36" s="29">
        <f>YEAR(Tabla1[[#This Row],[Ingreso]])</f>
        <v>2017</v>
      </c>
      <c r="J36">
        <v>2.8825136612021858</v>
      </c>
      <c r="K36" t="s">
        <v>39</v>
      </c>
      <c r="L36" t="s">
        <v>89</v>
      </c>
      <c r="M36" t="s">
        <v>77</v>
      </c>
      <c r="N36" t="s">
        <v>53</v>
      </c>
      <c r="O36" t="s">
        <v>65</v>
      </c>
      <c r="P36" t="s">
        <v>66</v>
      </c>
      <c r="Q36" t="s">
        <v>45</v>
      </c>
      <c r="R36" t="s">
        <v>46</v>
      </c>
      <c r="S36" t="s">
        <v>63</v>
      </c>
      <c r="T36" t="s">
        <v>45</v>
      </c>
      <c r="U36" t="s">
        <v>45</v>
      </c>
      <c r="V36" t="s">
        <v>63</v>
      </c>
      <c r="W36" t="s">
        <v>63</v>
      </c>
      <c r="X36">
        <v>8783.9599999999991</v>
      </c>
      <c r="Y36" t="s">
        <v>86</v>
      </c>
      <c r="Z36">
        <v>527.03759999999988</v>
      </c>
      <c r="AA36">
        <v>527.03759999999988</v>
      </c>
      <c r="AB36">
        <v>527.03759999999988</v>
      </c>
      <c r="AC36">
        <v>7</v>
      </c>
      <c r="AD36">
        <v>2005.4703196347027</v>
      </c>
      <c r="AE36">
        <v>5197.3768803652965</v>
      </c>
      <c r="AH36" t="s">
        <v>73</v>
      </c>
      <c r="AI36" t="s">
        <v>79</v>
      </c>
    </row>
    <row r="37" spans="1:35" x14ac:dyDescent="0.25">
      <c r="A37" t="s">
        <v>362</v>
      </c>
      <c r="B37" s="1">
        <v>44106</v>
      </c>
      <c r="C37" t="s">
        <v>100</v>
      </c>
      <c r="D37" t="s">
        <v>122</v>
      </c>
      <c r="E37" t="s">
        <v>37</v>
      </c>
      <c r="F37">
        <v>25</v>
      </c>
      <c r="G37" t="s">
        <v>38</v>
      </c>
      <c r="H37" s="1">
        <v>42684</v>
      </c>
      <c r="I37" s="29">
        <f>YEAR(Tabla1[[#This Row],[Ingreso]])</f>
        <v>2016</v>
      </c>
      <c r="J37">
        <v>3.8852459016393444</v>
      </c>
      <c r="K37" t="s">
        <v>51</v>
      </c>
      <c r="L37" t="s">
        <v>52</v>
      </c>
      <c r="M37" t="s">
        <v>77</v>
      </c>
      <c r="N37" t="s">
        <v>53</v>
      </c>
      <c r="O37" t="s">
        <v>54</v>
      </c>
      <c r="P37" t="s">
        <v>66</v>
      </c>
      <c r="Q37" t="s">
        <v>63</v>
      </c>
      <c r="R37" t="s">
        <v>46</v>
      </c>
      <c r="S37" t="s">
        <v>63</v>
      </c>
      <c r="T37" t="s">
        <v>63</v>
      </c>
      <c r="U37" t="s">
        <v>45</v>
      </c>
      <c r="V37" t="s">
        <v>63</v>
      </c>
      <c r="W37" t="s">
        <v>63</v>
      </c>
      <c r="X37">
        <v>13193.97</v>
      </c>
      <c r="Y37" t="s">
        <v>55</v>
      </c>
      <c r="Z37">
        <v>791.63819999999998</v>
      </c>
      <c r="AA37">
        <v>791.63819999999998</v>
      </c>
      <c r="AB37">
        <v>791.63819999999998</v>
      </c>
      <c r="AC37">
        <v>2</v>
      </c>
      <c r="AD37">
        <v>860.66340508806263</v>
      </c>
      <c r="AE37">
        <v>9958.3919949119372</v>
      </c>
      <c r="AH37" t="s">
        <v>73</v>
      </c>
      <c r="AI37" t="s">
        <v>79</v>
      </c>
    </row>
    <row r="38" spans="1:35" x14ac:dyDescent="0.25">
      <c r="A38" t="s">
        <v>362</v>
      </c>
      <c r="B38" s="1">
        <v>44106</v>
      </c>
      <c r="C38" t="s">
        <v>100</v>
      </c>
      <c r="D38" t="s">
        <v>123</v>
      </c>
      <c r="E38" t="s">
        <v>37</v>
      </c>
      <c r="F38">
        <v>25</v>
      </c>
      <c r="G38" t="s">
        <v>38</v>
      </c>
      <c r="H38" s="1">
        <v>42684</v>
      </c>
      <c r="I38" s="29">
        <f>YEAR(Tabla1[[#This Row],[Ingreso]])</f>
        <v>2016</v>
      </c>
      <c r="J38">
        <v>3.8852459016393444</v>
      </c>
      <c r="K38" t="s">
        <v>51</v>
      </c>
      <c r="L38" t="s">
        <v>96</v>
      </c>
      <c r="M38" t="s">
        <v>41</v>
      </c>
      <c r="N38" t="s">
        <v>53</v>
      </c>
      <c r="O38" t="s">
        <v>43</v>
      </c>
      <c r="P38" t="s">
        <v>44</v>
      </c>
      <c r="Q38" t="s">
        <v>63</v>
      </c>
      <c r="R38" t="s">
        <v>46</v>
      </c>
      <c r="S38" t="s">
        <v>63</v>
      </c>
      <c r="T38" t="s">
        <v>45</v>
      </c>
      <c r="U38" t="s">
        <v>45</v>
      </c>
      <c r="V38" t="s">
        <v>63</v>
      </c>
      <c r="W38" t="s">
        <v>63</v>
      </c>
      <c r="X38">
        <v>67442.780000000013</v>
      </c>
      <c r="Y38" t="s">
        <v>86</v>
      </c>
      <c r="Z38">
        <v>4046.5668000000005</v>
      </c>
      <c r="AA38">
        <v>4046.5668000000005</v>
      </c>
      <c r="AB38">
        <v>4046.5668000000005</v>
      </c>
      <c r="AC38">
        <v>3</v>
      </c>
      <c r="AD38">
        <v>6599.0978473581217</v>
      </c>
      <c r="AE38">
        <v>48703.981752641892</v>
      </c>
      <c r="AH38" t="s">
        <v>73</v>
      </c>
      <c r="AI38" t="s">
        <v>92</v>
      </c>
    </row>
    <row r="39" spans="1:35" x14ac:dyDescent="0.25">
      <c r="A39" t="s">
        <v>75</v>
      </c>
      <c r="B39" s="1">
        <v>44106</v>
      </c>
      <c r="C39" t="s">
        <v>100</v>
      </c>
      <c r="D39" t="s">
        <v>124</v>
      </c>
      <c r="E39" t="s">
        <v>37</v>
      </c>
      <c r="F39">
        <v>25</v>
      </c>
      <c r="G39" t="s">
        <v>38</v>
      </c>
      <c r="H39" s="1">
        <v>42771</v>
      </c>
      <c r="I39" s="29">
        <f>YEAR(Tabla1[[#This Row],[Ingreso]])</f>
        <v>2017</v>
      </c>
      <c r="J39">
        <v>3.6475409836065573</v>
      </c>
      <c r="K39" t="s">
        <v>51</v>
      </c>
      <c r="L39" t="s">
        <v>70</v>
      </c>
      <c r="M39" t="s">
        <v>41</v>
      </c>
      <c r="N39" t="s">
        <v>53</v>
      </c>
      <c r="O39" t="s">
        <v>54</v>
      </c>
      <c r="P39" t="s">
        <v>44</v>
      </c>
      <c r="Q39" t="s">
        <v>45</v>
      </c>
      <c r="R39" t="s">
        <v>46</v>
      </c>
      <c r="S39" t="s">
        <v>63</v>
      </c>
      <c r="T39" t="s">
        <v>45</v>
      </c>
      <c r="U39" t="s">
        <v>63</v>
      </c>
      <c r="V39" t="s">
        <v>63</v>
      </c>
      <c r="W39" t="s">
        <v>45</v>
      </c>
      <c r="X39">
        <v>56940.03</v>
      </c>
      <c r="Y39" t="s">
        <v>47</v>
      </c>
      <c r="Z39">
        <v>3416.4017999999996</v>
      </c>
      <c r="AA39">
        <v>3416.4017999999996</v>
      </c>
      <c r="AB39">
        <v>3416.4017999999996</v>
      </c>
      <c r="AC39">
        <v>5</v>
      </c>
      <c r="AD39">
        <v>9285.7191780821922</v>
      </c>
      <c r="AE39">
        <v>37405.105421917804</v>
      </c>
      <c r="AH39" t="s">
        <v>73</v>
      </c>
      <c r="AI39" t="s">
        <v>118</v>
      </c>
    </row>
    <row r="40" spans="1:35" x14ac:dyDescent="0.25">
      <c r="A40" t="s">
        <v>362</v>
      </c>
      <c r="B40" s="1">
        <v>44106</v>
      </c>
      <c r="C40" t="s">
        <v>100</v>
      </c>
      <c r="D40" t="s">
        <v>125</v>
      </c>
      <c r="E40" t="s">
        <v>37</v>
      </c>
      <c r="F40">
        <v>31</v>
      </c>
      <c r="G40" t="s">
        <v>50</v>
      </c>
      <c r="H40" s="1">
        <v>43253</v>
      </c>
      <c r="I40" s="29">
        <f>YEAR(Tabla1[[#This Row],[Ingreso]])</f>
        <v>2018</v>
      </c>
      <c r="J40">
        <v>2.3306010928961749</v>
      </c>
      <c r="K40" t="s">
        <v>39</v>
      </c>
      <c r="L40" t="s">
        <v>40</v>
      </c>
      <c r="M40" t="s">
        <v>41</v>
      </c>
      <c r="N40" t="s">
        <v>53</v>
      </c>
      <c r="O40" t="s">
        <v>65</v>
      </c>
      <c r="P40" t="s">
        <v>66</v>
      </c>
      <c r="Q40" t="s">
        <v>45</v>
      </c>
      <c r="R40" t="s">
        <v>45</v>
      </c>
      <c r="S40" t="s">
        <v>45</v>
      </c>
      <c r="T40" t="s">
        <v>45</v>
      </c>
      <c r="U40" t="s">
        <v>63</v>
      </c>
      <c r="V40" t="s">
        <v>63</v>
      </c>
      <c r="W40" t="s">
        <v>63</v>
      </c>
      <c r="X40">
        <v>39994.699999999997</v>
      </c>
      <c r="Y40" t="s">
        <v>58</v>
      </c>
      <c r="Z40">
        <v>2399.6819999999998</v>
      </c>
      <c r="AA40">
        <v>2399.6819999999998</v>
      </c>
      <c r="AB40">
        <v>2399.6819999999998</v>
      </c>
      <c r="AC40">
        <v>7</v>
      </c>
      <c r="AD40">
        <v>9131.2100456620992</v>
      </c>
      <c r="AE40">
        <v>23664.443954337898</v>
      </c>
      <c r="AH40" t="s">
        <v>73</v>
      </c>
      <c r="AI40" t="s">
        <v>118</v>
      </c>
    </row>
    <row r="41" spans="1:35" x14ac:dyDescent="0.25">
      <c r="A41" t="s">
        <v>362</v>
      </c>
      <c r="B41" s="1">
        <v>44106</v>
      </c>
      <c r="C41" t="s">
        <v>100</v>
      </c>
      <c r="D41" t="s">
        <v>126</v>
      </c>
      <c r="E41" t="s">
        <v>37</v>
      </c>
      <c r="F41">
        <v>31</v>
      </c>
      <c r="G41" t="s">
        <v>50</v>
      </c>
      <c r="H41" s="1">
        <v>43253</v>
      </c>
      <c r="I41" s="29">
        <f>YEAR(Tabla1[[#This Row],[Ingreso]])</f>
        <v>2018</v>
      </c>
      <c r="J41">
        <v>2.3306010928961749</v>
      </c>
      <c r="K41" t="s">
        <v>39</v>
      </c>
      <c r="L41" t="s">
        <v>40</v>
      </c>
      <c r="M41" t="s">
        <v>41</v>
      </c>
      <c r="N41" t="s">
        <v>53</v>
      </c>
      <c r="O41" t="s">
        <v>65</v>
      </c>
      <c r="P41" t="s">
        <v>66</v>
      </c>
      <c r="Q41" t="s">
        <v>63</v>
      </c>
      <c r="R41" t="s">
        <v>45</v>
      </c>
      <c r="S41" t="s">
        <v>63</v>
      </c>
      <c r="T41" t="s">
        <v>45</v>
      </c>
      <c r="U41" t="s">
        <v>63</v>
      </c>
      <c r="V41" t="s">
        <v>63</v>
      </c>
      <c r="W41" t="s">
        <v>45</v>
      </c>
      <c r="X41">
        <v>63145.21</v>
      </c>
      <c r="Y41" t="s">
        <v>55</v>
      </c>
      <c r="Z41">
        <v>3788.7125999999998</v>
      </c>
      <c r="AA41">
        <v>3788.7125999999998</v>
      </c>
      <c r="AB41">
        <v>3788.7125999999998</v>
      </c>
      <c r="AC41">
        <v>4</v>
      </c>
      <c r="AD41">
        <v>8238.1226353555121</v>
      </c>
      <c r="AE41">
        <v>43540.949564644485</v>
      </c>
      <c r="AH41" t="s">
        <v>73</v>
      </c>
      <c r="AI41" t="s">
        <v>74</v>
      </c>
    </row>
    <row r="42" spans="1:35" x14ac:dyDescent="0.25">
      <c r="A42" t="s">
        <v>362</v>
      </c>
      <c r="B42" s="1">
        <v>44106</v>
      </c>
      <c r="C42" t="s">
        <v>100</v>
      </c>
      <c r="D42" t="s">
        <v>127</v>
      </c>
      <c r="E42" t="s">
        <v>37</v>
      </c>
      <c r="F42">
        <v>33</v>
      </c>
      <c r="G42" t="s">
        <v>50</v>
      </c>
      <c r="H42" s="1">
        <v>43253</v>
      </c>
      <c r="I42" s="29">
        <f>YEAR(Tabla1[[#This Row],[Ingreso]])</f>
        <v>2018</v>
      </c>
      <c r="J42">
        <v>2.3306010928961749</v>
      </c>
      <c r="K42" t="s">
        <v>39</v>
      </c>
      <c r="L42" t="s">
        <v>89</v>
      </c>
      <c r="M42" t="s">
        <v>41</v>
      </c>
      <c r="N42" t="s">
        <v>53</v>
      </c>
      <c r="O42" t="s">
        <v>65</v>
      </c>
      <c r="P42" t="s">
        <v>66</v>
      </c>
      <c r="Q42" t="s">
        <v>45</v>
      </c>
      <c r="R42" t="s">
        <v>45</v>
      </c>
      <c r="S42" t="s">
        <v>45</v>
      </c>
      <c r="T42" t="s">
        <v>45</v>
      </c>
      <c r="U42" t="s">
        <v>63</v>
      </c>
      <c r="V42" t="s">
        <v>63</v>
      </c>
      <c r="W42" t="s">
        <v>63</v>
      </c>
      <c r="X42">
        <v>38181.43</v>
      </c>
      <c r="Y42" t="s">
        <v>94</v>
      </c>
      <c r="Z42">
        <v>2290.8858</v>
      </c>
      <c r="AA42">
        <v>2290.8858</v>
      </c>
      <c r="AB42">
        <v>2290.8858</v>
      </c>
      <c r="AC42">
        <v>6</v>
      </c>
      <c r="AD42">
        <v>7471.9041095890407</v>
      </c>
      <c r="AE42">
        <v>23836.868490410961</v>
      </c>
      <c r="AH42" t="s">
        <v>73</v>
      </c>
      <c r="AI42" t="s">
        <v>74</v>
      </c>
    </row>
    <row r="43" spans="1:35" x14ac:dyDescent="0.25">
      <c r="A43" t="s">
        <v>60</v>
      </c>
      <c r="B43" s="1">
        <v>44106</v>
      </c>
      <c r="C43" t="s">
        <v>100</v>
      </c>
      <c r="D43" t="s">
        <v>128</v>
      </c>
      <c r="E43" t="s">
        <v>37</v>
      </c>
      <c r="F43">
        <v>33</v>
      </c>
      <c r="G43" t="s">
        <v>50</v>
      </c>
      <c r="H43" s="1">
        <v>43254</v>
      </c>
      <c r="I43" s="29">
        <f>YEAR(Tabla1[[#This Row],[Ingreso]])</f>
        <v>2018</v>
      </c>
      <c r="J43">
        <v>2.3278688524590163</v>
      </c>
      <c r="K43" t="s">
        <v>39</v>
      </c>
      <c r="L43" t="s">
        <v>40</v>
      </c>
      <c r="M43" t="s">
        <v>41</v>
      </c>
      <c r="N43" t="s">
        <v>53</v>
      </c>
      <c r="O43" t="s">
        <v>65</v>
      </c>
      <c r="P43" t="s">
        <v>66</v>
      </c>
      <c r="Q43" t="s">
        <v>45</v>
      </c>
      <c r="R43" t="s">
        <v>45</v>
      </c>
      <c r="S43" t="s">
        <v>45</v>
      </c>
      <c r="T43" t="s">
        <v>45</v>
      </c>
      <c r="U43" t="s">
        <v>63</v>
      </c>
      <c r="V43" t="s">
        <v>63</v>
      </c>
      <c r="W43" t="s">
        <v>45</v>
      </c>
      <c r="X43">
        <v>9539.19</v>
      </c>
      <c r="Y43" t="s">
        <v>55</v>
      </c>
      <c r="Z43">
        <v>572.35140000000001</v>
      </c>
      <c r="AA43">
        <v>572.35140000000001</v>
      </c>
      <c r="AB43">
        <v>572.35140000000001</v>
      </c>
      <c r="AC43">
        <v>3</v>
      </c>
      <c r="AD43">
        <v>933.38454011741692</v>
      </c>
      <c r="AE43">
        <v>6888.7512598825833</v>
      </c>
      <c r="AH43" t="s">
        <v>73</v>
      </c>
      <c r="AI43" t="s">
        <v>118</v>
      </c>
    </row>
    <row r="44" spans="1:35" x14ac:dyDescent="0.25">
      <c r="A44" t="s">
        <v>60</v>
      </c>
      <c r="B44" s="1">
        <v>44106</v>
      </c>
      <c r="C44" t="s">
        <v>100</v>
      </c>
      <c r="D44" t="s">
        <v>129</v>
      </c>
      <c r="E44" t="s">
        <v>69</v>
      </c>
      <c r="F44">
        <v>33</v>
      </c>
      <c r="G44" t="s">
        <v>50</v>
      </c>
      <c r="H44" s="1">
        <v>43530</v>
      </c>
      <c r="I44" s="29">
        <f>YEAR(Tabla1[[#This Row],[Ingreso]])</f>
        <v>2019</v>
      </c>
      <c r="J44">
        <v>1.5737704918032787</v>
      </c>
      <c r="K44" t="s">
        <v>39</v>
      </c>
      <c r="L44" t="s">
        <v>52</v>
      </c>
      <c r="M44" t="s">
        <v>41</v>
      </c>
      <c r="N44" t="s">
        <v>42</v>
      </c>
      <c r="O44" t="s">
        <v>65</v>
      </c>
      <c r="P44" t="s">
        <v>66</v>
      </c>
      <c r="Q44" t="s">
        <v>63</v>
      </c>
      <c r="R44" t="s">
        <v>45</v>
      </c>
      <c r="S44" t="s">
        <v>63</v>
      </c>
      <c r="T44" t="s">
        <v>45</v>
      </c>
      <c r="U44" t="s">
        <v>63</v>
      </c>
      <c r="V44" t="s">
        <v>63</v>
      </c>
      <c r="W44" t="s">
        <v>45</v>
      </c>
      <c r="X44">
        <v>10836.650000000001</v>
      </c>
      <c r="Y44" t="s">
        <v>86</v>
      </c>
      <c r="Z44">
        <v>650.19900000000007</v>
      </c>
      <c r="AA44">
        <v>650.19900000000007</v>
      </c>
      <c r="AB44">
        <v>650.19900000000007</v>
      </c>
      <c r="AC44">
        <v>2</v>
      </c>
      <c r="AD44">
        <v>706.89171559034583</v>
      </c>
      <c r="AE44">
        <v>8179.1612844096553</v>
      </c>
      <c r="AH44" t="s">
        <v>73</v>
      </c>
      <c r="AI44" t="s">
        <v>92</v>
      </c>
    </row>
    <row r="45" spans="1:35" x14ac:dyDescent="0.25">
      <c r="A45" t="s">
        <v>75</v>
      </c>
      <c r="B45" s="1">
        <v>44106</v>
      </c>
      <c r="C45" t="s">
        <v>100</v>
      </c>
      <c r="D45" t="s">
        <v>130</v>
      </c>
      <c r="E45" t="s">
        <v>69</v>
      </c>
      <c r="F45">
        <v>33</v>
      </c>
      <c r="G45" t="s">
        <v>50</v>
      </c>
      <c r="H45" s="1">
        <v>42698</v>
      </c>
      <c r="I45" s="29">
        <f>YEAR(Tabla1[[#This Row],[Ingreso]])</f>
        <v>2016</v>
      </c>
      <c r="J45">
        <v>3.8469945355191255</v>
      </c>
      <c r="K45" t="s">
        <v>51</v>
      </c>
      <c r="L45" t="s">
        <v>40</v>
      </c>
      <c r="M45" t="s">
        <v>41</v>
      </c>
      <c r="N45" t="s">
        <v>42</v>
      </c>
      <c r="O45" t="s">
        <v>65</v>
      </c>
      <c r="P45" t="s">
        <v>66</v>
      </c>
      <c r="Q45" t="s">
        <v>45</v>
      </c>
      <c r="R45" t="s">
        <v>45</v>
      </c>
      <c r="S45" t="s">
        <v>45</v>
      </c>
      <c r="T45" t="s">
        <v>45</v>
      </c>
      <c r="U45" t="s">
        <v>63</v>
      </c>
      <c r="V45" t="s">
        <v>63</v>
      </c>
      <c r="W45" t="s">
        <v>63</v>
      </c>
      <c r="Y45" t="s">
        <v>47</v>
      </c>
      <c r="Z45">
        <v>0</v>
      </c>
      <c r="AA45">
        <v>0</v>
      </c>
      <c r="AB45">
        <v>0</v>
      </c>
      <c r="AC45">
        <v>2</v>
      </c>
      <c r="AD45">
        <v>0</v>
      </c>
      <c r="AE45">
        <v>0</v>
      </c>
      <c r="AH45" t="s">
        <v>73</v>
      </c>
      <c r="AI45" t="s">
        <v>118</v>
      </c>
    </row>
    <row r="46" spans="1:35" x14ac:dyDescent="0.25">
      <c r="A46" t="s">
        <v>75</v>
      </c>
      <c r="B46" s="1">
        <v>44106</v>
      </c>
      <c r="C46" t="s">
        <v>100</v>
      </c>
      <c r="D46" t="s">
        <v>131</v>
      </c>
      <c r="E46" t="s">
        <v>69</v>
      </c>
      <c r="F46">
        <v>31</v>
      </c>
      <c r="G46" t="s">
        <v>50</v>
      </c>
      <c r="H46" s="1">
        <v>42698</v>
      </c>
      <c r="I46" s="29">
        <f>YEAR(Tabla1[[#This Row],[Ingreso]])</f>
        <v>2016</v>
      </c>
      <c r="J46">
        <v>3.8469945355191255</v>
      </c>
      <c r="K46" t="s">
        <v>51</v>
      </c>
      <c r="L46" t="s">
        <v>70</v>
      </c>
      <c r="M46" t="s">
        <v>77</v>
      </c>
      <c r="N46" t="s">
        <v>78</v>
      </c>
      <c r="O46" t="s">
        <v>65</v>
      </c>
      <c r="P46" t="s">
        <v>66</v>
      </c>
      <c r="Q46" t="s">
        <v>45</v>
      </c>
      <c r="R46" t="s">
        <v>45</v>
      </c>
      <c r="S46" t="s">
        <v>45</v>
      </c>
      <c r="T46" t="s">
        <v>63</v>
      </c>
      <c r="U46" t="s">
        <v>63</v>
      </c>
      <c r="V46" t="s">
        <v>63</v>
      </c>
      <c r="W46" t="s">
        <v>63</v>
      </c>
      <c r="X46">
        <v>78868.130000000019</v>
      </c>
      <c r="Y46" t="s">
        <v>94</v>
      </c>
      <c r="Z46">
        <v>4732.0878000000012</v>
      </c>
      <c r="AA46">
        <v>4732.0878000000012</v>
      </c>
      <c r="AB46">
        <v>4732.0878000000012</v>
      </c>
      <c r="AC46">
        <v>7</v>
      </c>
      <c r="AD46">
        <v>18006.422374429225</v>
      </c>
      <c r="AE46">
        <v>46665.444225570791</v>
      </c>
      <c r="AH46" t="s">
        <v>73</v>
      </c>
      <c r="AI46" t="s">
        <v>74</v>
      </c>
    </row>
    <row r="47" spans="1:35" x14ac:dyDescent="0.25">
      <c r="A47" t="s">
        <v>362</v>
      </c>
      <c r="B47" s="1">
        <v>44106</v>
      </c>
      <c r="C47" t="s">
        <v>100</v>
      </c>
      <c r="D47" t="s">
        <v>132</v>
      </c>
      <c r="E47" t="s">
        <v>69</v>
      </c>
      <c r="F47">
        <v>31</v>
      </c>
      <c r="G47" t="s">
        <v>50</v>
      </c>
      <c r="H47" s="1">
        <v>42502</v>
      </c>
      <c r="I47" s="29">
        <f>YEAR(Tabla1[[#This Row],[Ingreso]])</f>
        <v>2016</v>
      </c>
      <c r="J47">
        <v>4.3825136612021858</v>
      </c>
      <c r="K47" t="s">
        <v>51</v>
      </c>
      <c r="L47" t="s">
        <v>40</v>
      </c>
      <c r="M47" t="s">
        <v>77</v>
      </c>
      <c r="N47" t="s">
        <v>53</v>
      </c>
      <c r="O47" t="s">
        <v>65</v>
      </c>
      <c r="P47" t="s">
        <v>66</v>
      </c>
      <c r="Q47" t="s">
        <v>45</v>
      </c>
      <c r="R47" t="s">
        <v>45</v>
      </c>
      <c r="S47" t="s">
        <v>63</v>
      </c>
      <c r="T47" t="s">
        <v>45</v>
      </c>
      <c r="U47" t="s">
        <v>63</v>
      </c>
      <c r="V47" t="s">
        <v>63</v>
      </c>
      <c r="W47" t="s">
        <v>63</v>
      </c>
      <c r="X47">
        <v>62765.48</v>
      </c>
      <c r="Y47" t="s">
        <v>55</v>
      </c>
      <c r="Z47">
        <v>3765.9288000000001</v>
      </c>
      <c r="AA47">
        <v>3765.9288000000001</v>
      </c>
      <c r="AB47">
        <v>3765.9288000000001</v>
      </c>
      <c r="AC47">
        <v>1</v>
      </c>
      <c r="AD47">
        <v>2047.1454664057405</v>
      </c>
      <c r="AE47">
        <v>49420.54813359426</v>
      </c>
      <c r="AH47" t="s">
        <v>73</v>
      </c>
      <c r="AI47" t="s">
        <v>118</v>
      </c>
    </row>
    <row r="48" spans="1:35" x14ac:dyDescent="0.25">
      <c r="A48" t="s">
        <v>34</v>
      </c>
      <c r="B48" s="1">
        <v>44106</v>
      </c>
      <c r="C48" t="s">
        <v>100</v>
      </c>
      <c r="D48" t="s">
        <v>133</v>
      </c>
      <c r="E48" t="s">
        <v>69</v>
      </c>
      <c r="F48">
        <v>31</v>
      </c>
      <c r="G48" t="s">
        <v>50</v>
      </c>
      <c r="H48" s="1">
        <v>43720</v>
      </c>
      <c r="I48" s="29">
        <f>YEAR(Tabla1[[#This Row],[Ingreso]])</f>
        <v>2019</v>
      </c>
      <c r="J48">
        <v>1.0546448087431695</v>
      </c>
      <c r="K48" t="s">
        <v>39</v>
      </c>
      <c r="L48" t="s">
        <v>52</v>
      </c>
      <c r="M48" t="s">
        <v>41</v>
      </c>
      <c r="N48" t="s">
        <v>78</v>
      </c>
      <c r="O48" t="s">
        <v>65</v>
      </c>
      <c r="P48" t="s">
        <v>44</v>
      </c>
      <c r="Q48" t="s">
        <v>45</v>
      </c>
      <c r="R48" t="s">
        <v>46</v>
      </c>
      <c r="S48" t="s">
        <v>45</v>
      </c>
      <c r="T48" t="s">
        <v>45</v>
      </c>
      <c r="U48" t="s">
        <v>63</v>
      </c>
      <c r="V48" t="s">
        <v>63</v>
      </c>
      <c r="W48" t="s">
        <v>63</v>
      </c>
      <c r="X48">
        <v>65459.170000000006</v>
      </c>
      <c r="Y48" t="s">
        <v>47</v>
      </c>
      <c r="Z48">
        <v>3927.5502000000001</v>
      </c>
      <c r="AA48">
        <v>3927.5502000000001</v>
      </c>
      <c r="AB48">
        <v>3927.5502000000001</v>
      </c>
      <c r="AC48">
        <v>8</v>
      </c>
      <c r="AD48">
        <v>17080.018264840182</v>
      </c>
      <c r="AE48">
        <v>36596.501135159822</v>
      </c>
      <c r="AH48" t="s">
        <v>73</v>
      </c>
      <c r="AI48" t="s">
        <v>118</v>
      </c>
    </row>
    <row r="49" spans="1:35" x14ac:dyDescent="0.25">
      <c r="A49" t="s">
        <v>34</v>
      </c>
      <c r="B49" s="1">
        <v>44106</v>
      </c>
      <c r="C49" t="s">
        <v>100</v>
      </c>
      <c r="D49" t="s">
        <v>134</v>
      </c>
      <c r="E49" t="s">
        <v>69</v>
      </c>
      <c r="F49">
        <v>32</v>
      </c>
      <c r="G49" t="s">
        <v>50</v>
      </c>
      <c r="H49" s="1">
        <v>43720</v>
      </c>
      <c r="I49" s="29">
        <f>YEAR(Tabla1[[#This Row],[Ingreso]])</f>
        <v>2019</v>
      </c>
      <c r="J49">
        <v>1.0546448087431695</v>
      </c>
      <c r="K49" t="s">
        <v>39</v>
      </c>
      <c r="L49" t="s">
        <v>40</v>
      </c>
      <c r="M49" t="s">
        <v>41</v>
      </c>
      <c r="N49" t="s">
        <v>53</v>
      </c>
      <c r="O49" t="s">
        <v>54</v>
      </c>
      <c r="P49" t="s">
        <v>44</v>
      </c>
      <c r="Q49" t="s">
        <v>45</v>
      </c>
      <c r="R49" t="s">
        <v>45</v>
      </c>
      <c r="S49" t="s">
        <v>63</v>
      </c>
      <c r="T49" t="s">
        <v>45</v>
      </c>
      <c r="U49" t="s">
        <v>45</v>
      </c>
      <c r="V49" t="s">
        <v>63</v>
      </c>
      <c r="W49" t="s">
        <v>63</v>
      </c>
      <c r="X49">
        <v>13366.61</v>
      </c>
      <c r="Y49" t="s">
        <v>86</v>
      </c>
      <c r="Z49">
        <v>801.99660000000006</v>
      </c>
      <c r="AA49">
        <v>801.99660000000006</v>
      </c>
      <c r="AB49">
        <v>801.99660000000006</v>
      </c>
      <c r="AC49">
        <v>5</v>
      </c>
      <c r="AD49">
        <v>2179.8124592302675</v>
      </c>
      <c r="AE49">
        <v>8780.8077407697328</v>
      </c>
      <c r="AH49" t="s">
        <v>73</v>
      </c>
      <c r="AI49" t="s">
        <v>118</v>
      </c>
    </row>
    <row r="50" spans="1:35" x14ac:dyDescent="0.25">
      <c r="A50" t="s">
        <v>362</v>
      </c>
      <c r="B50" s="1">
        <v>44106</v>
      </c>
      <c r="C50" t="s">
        <v>100</v>
      </c>
      <c r="D50" t="s">
        <v>135</v>
      </c>
      <c r="E50" t="s">
        <v>69</v>
      </c>
      <c r="F50">
        <v>34</v>
      </c>
      <c r="G50" t="s">
        <v>50</v>
      </c>
      <c r="H50" s="1">
        <v>43686</v>
      </c>
      <c r="I50" s="29">
        <f>YEAR(Tabla1[[#This Row],[Ingreso]])</f>
        <v>2019</v>
      </c>
      <c r="J50">
        <v>1.1475409836065573</v>
      </c>
      <c r="K50" t="s">
        <v>39</v>
      </c>
      <c r="L50" t="s">
        <v>40</v>
      </c>
      <c r="M50" t="s">
        <v>41</v>
      </c>
      <c r="N50" t="s">
        <v>42</v>
      </c>
      <c r="O50" t="s">
        <v>65</v>
      </c>
      <c r="P50" t="s">
        <v>44</v>
      </c>
      <c r="Q50" t="s">
        <v>63</v>
      </c>
      <c r="R50" t="s">
        <v>46</v>
      </c>
      <c r="S50" t="s">
        <v>45</v>
      </c>
      <c r="T50" t="s">
        <v>45</v>
      </c>
      <c r="U50" t="s">
        <v>63</v>
      </c>
      <c r="V50" t="s">
        <v>63</v>
      </c>
      <c r="W50" t="s">
        <v>45</v>
      </c>
      <c r="X50">
        <v>38040.9</v>
      </c>
      <c r="Y50" t="s">
        <v>47</v>
      </c>
      <c r="Z50">
        <v>2282.4540000000002</v>
      </c>
      <c r="AA50">
        <v>2282.4540000000002</v>
      </c>
      <c r="AB50">
        <v>2282.4540000000002</v>
      </c>
      <c r="AC50">
        <v>2</v>
      </c>
      <c r="AD50">
        <v>2481.46771037182</v>
      </c>
      <c r="AE50">
        <v>28712.07028962818</v>
      </c>
      <c r="AH50" t="s">
        <v>73</v>
      </c>
      <c r="AI50" t="s">
        <v>92</v>
      </c>
    </row>
    <row r="51" spans="1:35" x14ac:dyDescent="0.25">
      <c r="A51" t="s">
        <v>34</v>
      </c>
      <c r="B51" s="1">
        <v>44106</v>
      </c>
      <c r="C51" t="s">
        <v>100</v>
      </c>
      <c r="D51" t="s">
        <v>136</v>
      </c>
      <c r="E51" t="s">
        <v>69</v>
      </c>
      <c r="F51">
        <v>31</v>
      </c>
      <c r="G51" t="s">
        <v>50</v>
      </c>
      <c r="H51" s="1">
        <v>42850</v>
      </c>
      <c r="I51" s="29">
        <f>YEAR(Tabla1[[#This Row],[Ingreso]])</f>
        <v>2017</v>
      </c>
      <c r="J51">
        <v>3.4316939890710381</v>
      </c>
      <c r="K51" t="s">
        <v>51</v>
      </c>
      <c r="L51" t="s">
        <v>40</v>
      </c>
      <c r="M51" t="s">
        <v>41</v>
      </c>
      <c r="N51" t="s">
        <v>78</v>
      </c>
      <c r="O51" t="s">
        <v>65</v>
      </c>
      <c r="P51" t="s">
        <v>44</v>
      </c>
      <c r="Q51" t="s">
        <v>45</v>
      </c>
      <c r="R51" t="s">
        <v>45</v>
      </c>
      <c r="S51" t="s">
        <v>45</v>
      </c>
      <c r="T51" t="s">
        <v>45</v>
      </c>
      <c r="U51" t="s">
        <v>63</v>
      </c>
      <c r="V51" t="s">
        <v>63</v>
      </c>
      <c r="W51" t="s">
        <v>63</v>
      </c>
      <c r="X51">
        <v>51880.329999999994</v>
      </c>
      <c r="Y51" t="s">
        <v>58</v>
      </c>
      <c r="Z51">
        <v>3112.8197999999998</v>
      </c>
      <c r="AA51">
        <v>3112.8197999999998</v>
      </c>
      <c r="AB51">
        <v>3112.8197999999998</v>
      </c>
      <c r="AC51">
        <v>4</v>
      </c>
      <c r="AD51">
        <v>6768.4709719504235</v>
      </c>
      <c r="AE51">
        <v>35773.39962804957</v>
      </c>
      <c r="AH51" t="s">
        <v>73</v>
      </c>
      <c r="AI51" t="s">
        <v>118</v>
      </c>
    </row>
    <row r="52" spans="1:35" x14ac:dyDescent="0.25">
      <c r="A52" t="s">
        <v>34</v>
      </c>
      <c r="B52" s="1">
        <v>44106</v>
      </c>
      <c r="C52" t="s">
        <v>100</v>
      </c>
      <c r="D52" t="s">
        <v>137</v>
      </c>
      <c r="E52" t="s">
        <v>69</v>
      </c>
      <c r="F52">
        <v>26</v>
      </c>
      <c r="G52" t="s">
        <v>38</v>
      </c>
      <c r="H52" s="1">
        <v>43090</v>
      </c>
      <c r="I52" s="29">
        <f>YEAR(Tabla1[[#This Row],[Ingreso]])</f>
        <v>2017</v>
      </c>
      <c r="J52">
        <v>2.7759562841530054</v>
      </c>
      <c r="K52" t="s">
        <v>39</v>
      </c>
      <c r="L52" t="s">
        <v>40</v>
      </c>
      <c r="M52" t="s">
        <v>41</v>
      </c>
      <c r="N52" t="s">
        <v>53</v>
      </c>
      <c r="O52" t="s">
        <v>65</v>
      </c>
      <c r="P52" t="s">
        <v>44</v>
      </c>
      <c r="Q52" t="s">
        <v>45</v>
      </c>
      <c r="R52" t="s">
        <v>46</v>
      </c>
      <c r="S52" t="s">
        <v>45</v>
      </c>
      <c r="T52" t="s">
        <v>45</v>
      </c>
      <c r="U52" t="s">
        <v>45</v>
      </c>
      <c r="V52" t="s">
        <v>63</v>
      </c>
      <c r="W52" t="s">
        <v>45</v>
      </c>
      <c r="X52">
        <v>59815.219999999987</v>
      </c>
      <c r="Y52" t="s">
        <v>86</v>
      </c>
      <c r="Z52">
        <v>3588.9131999999991</v>
      </c>
      <c r="AA52">
        <v>3588.9131999999991</v>
      </c>
      <c r="AB52">
        <v>3588.9131999999991</v>
      </c>
      <c r="AC52">
        <v>2</v>
      </c>
      <c r="AD52">
        <v>3901.8408349641218</v>
      </c>
      <c r="AE52">
        <v>45146.639565035868</v>
      </c>
      <c r="AH52" t="s">
        <v>73</v>
      </c>
      <c r="AI52" t="s">
        <v>92</v>
      </c>
    </row>
    <row r="53" spans="1:35" x14ac:dyDescent="0.25">
      <c r="A53" t="s">
        <v>34</v>
      </c>
      <c r="B53" s="1">
        <v>44106</v>
      </c>
      <c r="C53" t="s">
        <v>100</v>
      </c>
      <c r="D53" t="s">
        <v>138</v>
      </c>
      <c r="E53" t="s">
        <v>69</v>
      </c>
      <c r="F53">
        <v>26</v>
      </c>
      <c r="G53" t="s">
        <v>38</v>
      </c>
      <c r="H53" s="1">
        <v>42893</v>
      </c>
      <c r="I53" s="29">
        <f>YEAR(Tabla1[[#This Row],[Ingreso]])</f>
        <v>2017</v>
      </c>
      <c r="J53">
        <v>3.3142076502732238</v>
      </c>
      <c r="K53" t="s">
        <v>51</v>
      </c>
      <c r="L53" t="s">
        <v>96</v>
      </c>
      <c r="M53" t="s">
        <v>41</v>
      </c>
      <c r="N53" t="s">
        <v>53</v>
      </c>
      <c r="O53" t="s">
        <v>65</v>
      </c>
      <c r="P53" t="s">
        <v>44</v>
      </c>
      <c r="Q53" t="s">
        <v>45</v>
      </c>
      <c r="R53" t="s">
        <v>46</v>
      </c>
      <c r="S53" t="s">
        <v>63</v>
      </c>
      <c r="T53" t="s">
        <v>63</v>
      </c>
      <c r="U53" t="s">
        <v>63</v>
      </c>
      <c r="V53" t="s">
        <v>63</v>
      </c>
      <c r="W53" t="s">
        <v>45</v>
      </c>
      <c r="X53">
        <v>55609.39</v>
      </c>
      <c r="Y53" t="s">
        <v>94</v>
      </c>
      <c r="Z53">
        <v>3336.5634</v>
      </c>
      <c r="AA53">
        <v>3336.5634</v>
      </c>
      <c r="AB53">
        <v>3336.5634</v>
      </c>
      <c r="AC53">
        <v>7</v>
      </c>
      <c r="AD53">
        <v>12696.207762557076</v>
      </c>
      <c r="AE53">
        <v>32903.49203744292</v>
      </c>
      <c r="AH53" t="s">
        <v>73</v>
      </c>
      <c r="AI53" t="s">
        <v>118</v>
      </c>
    </row>
    <row r="54" spans="1:35" x14ac:dyDescent="0.25">
      <c r="A54" t="s">
        <v>362</v>
      </c>
      <c r="B54" s="1">
        <v>44106</v>
      </c>
      <c r="C54" t="s">
        <v>100</v>
      </c>
      <c r="D54" t="s">
        <v>139</v>
      </c>
      <c r="E54" t="s">
        <v>69</v>
      </c>
      <c r="F54">
        <v>26</v>
      </c>
      <c r="G54" t="s">
        <v>38</v>
      </c>
      <c r="H54" s="1">
        <v>43076</v>
      </c>
      <c r="I54" s="29">
        <f>YEAR(Tabla1[[#This Row],[Ingreso]])</f>
        <v>2017</v>
      </c>
      <c r="J54">
        <v>2.8142076502732238</v>
      </c>
      <c r="K54" t="s">
        <v>39</v>
      </c>
      <c r="L54" t="s">
        <v>89</v>
      </c>
      <c r="M54" t="s">
        <v>77</v>
      </c>
      <c r="N54" t="s">
        <v>78</v>
      </c>
      <c r="O54" t="s">
        <v>65</v>
      </c>
      <c r="P54" t="s">
        <v>66</v>
      </c>
      <c r="Q54" t="s">
        <v>63</v>
      </c>
      <c r="R54" t="s">
        <v>46</v>
      </c>
      <c r="S54" t="s">
        <v>63</v>
      </c>
      <c r="T54" t="s">
        <v>63</v>
      </c>
      <c r="U54" t="s">
        <v>45</v>
      </c>
      <c r="V54" t="s">
        <v>63</v>
      </c>
      <c r="W54" t="s">
        <v>45</v>
      </c>
      <c r="X54">
        <v>17954.060000000001</v>
      </c>
      <c r="Y54" t="s">
        <v>58</v>
      </c>
      <c r="Z54">
        <v>1077.2436</v>
      </c>
      <c r="AA54">
        <v>1077.2436</v>
      </c>
      <c r="AB54">
        <v>1077.2436</v>
      </c>
      <c r="AC54">
        <v>4</v>
      </c>
      <c r="AD54">
        <v>2342.3431180691455</v>
      </c>
      <c r="AE54">
        <v>12379.986081930856</v>
      </c>
      <c r="AH54" t="s">
        <v>73</v>
      </c>
      <c r="AI54" t="s">
        <v>92</v>
      </c>
    </row>
    <row r="55" spans="1:35" x14ac:dyDescent="0.25">
      <c r="A55" t="s">
        <v>362</v>
      </c>
      <c r="B55" s="1">
        <v>44106</v>
      </c>
      <c r="C55" t="s">
        <v>100</v>
      </c>
      <c r="D55" t="s">
        <v>140</v>
      </c>
      <c r="E55" t="s">
        <v>69</v>
      </c>
      <c r="F55">
        <v>26</v>
      </c>
      <c r="G55" t="s">
        <v>38</v>
      </c>
      <c r="H55" s="1">
        <v>43076</v>
      </c>
      <c r="I55" s="29">
        <f>YEAR(Tabla1[[#This Row],[Ingreso]])</f>
        <v>2017</v>
      </c>
      <c r="J55">
        <v>2.8142076502732238</v>
      </c>
      <c r="K55" t="s">
        <v>39</v>
      </c>
      <c r="L55" t="s">
        <v>70</v>
      </c>
      <c r="M55" t="s">
        <v>77</v>
      </c>
      <c r="N55" t="s">
        <v>78</v>
      </c>
      <c r="O55" t="s">
        <v>65</v>
      </c>
      <c r="P55" t="s">
        <v>66</v>
      </c>
      <c r="Q55" t="s">
        <v>45</v>
      </c>
      <c r="R55" t="s">
        <v>46</v>
      </c>
      <c r="S55" t="s">
        <v>63</v>
      </c>
      <c r="T55" t="s">
        <v>63</v>
      </c>
      <c r="U55" t="s">
        <v>45</v>
      </c>
      <c r="V55" t="s">
        <v>63</v>
      </c>
      <c r="W55" t="s">
        <v>63</v>
      </c>
      <c r="X55">
        <v>81359.039999999979</v>
      </c>
      <c r="Y55" t="s">
        <v>86</v>
      </c>
      <c r="Z55">
        <v>4881.5423999999985</v>
      </c>
      <c r="AA55">
        <v>4881.5423999999985</v>
      </c>
      <c r="AB55">
        <v>4881.5423999999985</v>
      </c>
      <c r="AC55">
        <v>2</v>
      </c>
      <c r="AD55">
        <v>5307.1780821917791</v>
      </c>
      <c r="AE55">
        <v>61407.234717808205</v>
      </c>
      <c r="AH55" t="s">
        <v>73</v>
      </c>
      <c r="AI55" t="s">
        <v>118</v>
      </c>
    </row>
    <row r="56" spans="1:35" x14ac:dyDescent="0.25">
      <c r="A56" t="s">
        <v>362</v>
      </c>
      <c r="B56" s="1">
        <v>44106</v>
      </c>
      <c r="C56" t="s">
        <v>100</v>
      </c>
      <c r="D56" t="s">
        <v>141</v>
      </c>
      <c r="E56" t="s">
        <v>69</v>
      </c>
      <c r="F56">
        <v>26</v>
      </c>
      <c r="G56" t="s">
        <v>38</v>
      </c>
      <c r="H56" s="1">
        <v>43076</v>
      </c>
      <c r="I56" s="29">
        <f>YEAR(Tabla1[[#This Row],[Ingreso]])</f>
        <v>2017</v>
      </c>
      <c r="J56">
        <v>2.8142076502732238</v>
      </c>
      <c r="K56" t="s">
        <v>39</v>
      </c>
      <c r="L56" t="s">
        <v>89</v>
      </c>
      <c r="M56" t="s">
        <v>41</v>
      </c>
      <c r="N56" t="s">
        <v>78</v>
      </c>
      <c r="O56" t="s">
        <v>65</v>
      </c>
      <c r="P56" t="s">
        <v>44</v>
      </c>
      <c r="Q56" t="s">
        <v>63</v>
      </c>
      <c r="R56" t="s">
        <v>46</v>
      </c>
      <c r="S56" t="s">
        <v>63</v>
      </c>
      <c r="T56" t="s">
        <v>63</v>
      </c>
      <c r="U56" t="s">
        <v>45</v>
      </c>
      <c r="V56" t="s">
        <v>63</v>
      </c>
      <c r="W56" t="s">
        <v>45</v>
      </c>
      <c r="X56">
        <v>15802.490000000002</v>
      </c>
      <c r="Y56" t="s">
        <v>58</v>
      </c>
      <c r="Z56">
        <v>948.14940000000001</v>
      </c>
      <c r="AA56">
        <v>948.14940000000001</v>
      </c>
      <c r="AB56">
        <v>948.14940000000001</v>
      </c>
      <c r="AC56">
        <v>1</v>
      </c>
      <c r="AD56">
        <v>515.41063274624923</v>
      </c>
      <c r="AE56">
        <v>12442.631167253752</v>
      </c>
      <c r="AH56" t="s">
        <v>73</v>
      </c>
      <c r="AI56" t="s">
        <v>92</v>
      </c>
    </row>
    <row r="57" spans="1:35" x14ac:dyDescent="0.25">
      <c r="A57" t="s">
        <v>34</v>
      </c>
      <c r="B57" s="1">
        <v>44106</v>
      </c>
      <c r="C57" t="s">
        <v>100</v>
      </c>
      <c r="D57" t="s">
        <v>142</v>
      </c>
      <c r="E57" t="s">
        <v>69</v>
      </c>
      <c r="F57">
        <v>26</v>
      </c>
      <c r="G57" t="s">
        <v>38</v>
      </c>
      <c r="H57" s="1">
        <v>43144</v>
      </c>
      <c r="I57" s="29">
        <f>YEAR(Tabla1[[#This Row],[Ingreso]])</f>
        <v>2018</v>
      </c>
      <c r="J57">
        <v>2.6284153005464481</v>
      </c>
      <c r="K57" t="s">
        <v>39</v>
      </c>
      <c r="L57" t="s">
        <v>72</v>
      </c>
      <c r="M57" t="s">
        <v>41</v>
      </c>
      <c r="N57" t="s">
        <v>53</v>
      </c>
      <c r="O57" t="s">
        <v>65</v>
      </c>
      <c r="P57" t="s">
        <v>44</v>
      </c>
      <c r="Q57" t="s">
        <v>45</v>
      </c>
      <c r="R57" t="s">
        <v>45</v>
      </c>
      <c r="S57" t="s">
        <v>45</v>
      </c>
      <c r="T57" t="s">
        <v>63</v>
      </c>
      <c r="U57" t="s">
        <v>45</v>
      </c>
      <c r="V57" t="s">
        <v>63</v>
      </c>
      <c r="W57" t="s">
        <v>45</v>
      </c>
      <c r="X57">
        <v>41813.85</v>
      </c>
      <c r="Y57" t="s">
        <v>94</v>
      </c>
      <c r="Z57">
        <v>2508.8309999999997</v>
      </c>
      <c r="AA57">
        <v>2508.8309999999997</v>
      </c>
      <c r="AB57">
        <v>2508.8309999999997</v>
      </c>
      <c r="AC57">
        <v>2</v>
      </c>
      <c r="AD57">
        <v>2727.5831702544028</v>
      </c>
      <c r="AE57">
        <v>31559.773829745598</v>
      </c>
      <c r="AH57" t="s">
        <v>73</v>
      </c>
      <c r="AI57" t="s">
        <v>118</v>
      </c>
    </row>
    <row r="58" spans="1:35" x14ac:dyDescent="0.25">
      <c r="A58" t="s">
        <v>75</v>
      </c>
      <c r="B58" s="1">
        <v>44106</v>
      </c>
      <c r="C58" t="s">
        <v>100</v>
      </c>
      <c r="D58" t="s">
        <v>143</v>
      </c>
      <c r="E58" t="s">
        <v>69</v>
      </c>
      <c r="F58">
        <v>26</v>
      </c>
      <c r="G58" t="s">
        <v>38</v>
      </c>
      <c r="H58" s="1">
        <v>43109</v>
      </c>
      <c r="I58" s="29">
        <f>YEAR(Tabla1[[#This Row],[Ingreso]])</f>
        <v>2018</v>
      </c>
      <c r="J58">
        <v>2.7240437158469946</v>
      </c>
      <c r="K58" t="s">
        <v>39</v>
      </c>
      <c r="L58" t="s">
        <v>40</v>
      </c>
      <c r="M58" t="s">
        <v>41</v>
      </c>
      <c r="N58" t="s">
        <v>53</v>
      </c>
      <c r="O58" t="s">
        <v>65</v>
      </c>
      <c r="P58" t="s">
        <v>44</v>
      </c>
      <c r="Q58" t="s">
        <v>45</v>
      </c>
      <c r="R58" t="s">
        <v>63</v>
      </c>
      <c r="S58" t="s">
        <v>45</v>
      </c>
      <c r="T58" t="s">
        <v>63</v>
      </c>
      <c r="U58" t="s">
        <v>45</v>
      </c>
      <c r="V58" t="s">
        <v>63</v>
      </c>
      <c r="W58" t="s">
        <v>45</v>
      </c>
      <c r="X58">
        <v>65256.170000000006</v>
      </c>
      <c r="Y58" t="s">
        <v>94</v>
      </c>
      <c r="Z58">
        <v>3915.3702000000003</v>
      </c>
      <c r="AA58">
        <v>3915.3702000000003</v>
      </c>
      <c r="AB58">
        <v>3915.3702000000003</v>
      </c>
      <c r="AC58">
        <v>2</v>
      </c>
      <c r="AD58">
        <v>4256.7625570776263</v>
      </c>
      <c r="AE58">
        <v>49253.296842922384</v>
      </c>
      <c r="AH58" t="s">
        <v>73</v>
      </c>
      <c r="AI58" t="s">
        <v>92</v>
      </c>
    </row>
    <row r="59" spans="1:35" x14ac:dyDescent="0.25">
      <c r="A59" t="s">
        <v>75</v>
      </c>
      <c r="B59" s="1">
        <v>44106</v>
      </c>
      <c r="C59" t="s">
        <v>100</v>
      </c>
      <c r="D59" t="s">
        <v>144</v>
      </c>
      <c r="E59" t="s">
        <v>69</v>
      </c>
      <c r="F59">
        <v>26</v>
      </c>
      <c r="G59" t="s">
        <v>38</v>
      </c>
      <c r="H59" s="1">
        <v>43109</v>
      </c>
      <c r="I59" s="29">
        <f>YEAR(Tabla1[[#This Row],[Ingreso]])</f>
        <v>2018</v>
      </c>
      <c r="J59">
        <v>2.7240437158469946</v>
      </c>
      <c r="K59" t="s">
        <v>39</v>
      </c>
      <c r="L59" t="s">
        <v>70</v>
      </c>
      <c r="M59" t="s">
        <v>41</v>
      </c>
      <c r="N59" t="s">
        <v>42</v>
      </c>
      <c r="O59" t="s">
        <v>43</v>
      </c>
      <c r="P59" t="s">
        <v>44</v>
      </c>
      <c r="Q59" t="s">
        <v>63</v>
      </c>
      <c r="R59" t="s">
        <v>63</v>
      </c>
      <c r="S59" t="s">
        <v>45</v>
      </c>
      <c r="T59" t="s">
        <v>63</v>
      </c>
      <c r="U59" t="s">
        <v>45</v>
      </c>
      <c r="V59" t="s">
        <v>63</v>
      </c>
      <c r="W59" t="s">
        <v>63</v>
      </c>
      <c r="X59">
        <v>34990.769999999997</v>
      </c>
      <c r="Y59" t="s">
        <v>86</v>
      </c>
      <c r="Z59">
        <v>2099.4461999999999</v>
      </c>
      <c r="AA59">
        <v>2099.4461999999999</v>
      </c>
      <c r="AB59">
        <v>2099.4461999999999</v>
      </c>
      <c r="AC59">
        <v>3</v>
      </c>
      <c r="AD59">
        <v>3423.7544031311154</v>
      </c>
      <c r="AE59">
        <v>25268.676996868882</v>
      </c>
      <c r="AH59" t="s">
        <v>73</v>
      </c>
      <c r="AI59" t="s">
        <v>92</v>
      </c>
    </row>
    <row r="60" spans="1:35" x14ac:dyDescent="0.25">
      <c r="A60" t="s">
        <v>75</v>
      </c>
      <c r="B60" s="1">
        <v>44106</v>
      </c>
      <c r="C60" t="s">
        <v>100</v>
      </c>
      <c r="D60" t="s">
        <v>145</v>
      </c>
      <c r="E60" t="s">
        <v>69</v>
      </c>
      <c r="F60">
        <v>26</v>
      </c>
      <c r="G60" t="s">
        <v>38</v>
      </c>
      <c r="H60" s="1">
        <v>43109</v>
      </c>
      <c r="I60" s="29">
        <f>YEAR(Tabla1[[#This Row],[Ingreso]])</f>
        <v>2018</v>
      </c>
      <c r="J60">
        <v>2.7240437158469946</v>
      </c>
      <c r="K60" t="s">
        <v>39</v>
      </c>
      <c r="L60" t="s">
        <v>52</v>
      </c>
      <c r="M60" t="s">
        <v>41</v>
      </c>
      <c r="N60" t="s">
        <v>42</v>
      </c>
      <c r="O60" t="s">
        <v>54</v>
      </c>
      <c r="P60" t="s">
        <v>66</v>
      </c>
      <c r="Q60" t="s">
        <v>45</v>
      </c>
      <c r="R60" t="s">
        <v>63</v>
      </c>
      <c r="S60" t="s">
        <v>45</v>
      </c>
      <c r="T60" t="s">
        <v>63</v>
      </c>
      <c r="U60" t="s">
        <v>45</v>
      </c>
      <c r="V60" t="s">
        <v>63</v>
      </c>
      <c r="W60" t="s">
        <v>63</v>
      </c>
      <c r="X60">
        <v>52978.22</v>
      </c>
      <c r="Y60" t="s">
        <v>55</v>
      </c>
      <c r="Z60">
        <v>3178.6932000000002</v>
      </c>
      <c r="AA60">
        <v>3178.6932000000002</v>
      </c>
      <c r="AB60">
        <v>3178.6932000000002</v>
      </c>
      <c r="AC60">
        <v>9</v>
      </c>
      <c r="AD60">
        <v>15551.336594911936</v>
      </c>
      <c r="AE60">
        <v>27890.803805088064</v>
      </c>
      <c r="AH60" t="s">
        <v>73</v>
      </c>
      <c r="AI60" t="s">
        <v>74</v>
      </c>
    </row>
    <row r="61" spans="1:35" x14ac:dyDescent="0.25">
      <c r="A61" t="s">
        <v>75</v>
      </c>
      <c r="B61" s="1">
        <v>44106</v>
      </c>
      <c r="C61" t="s">
        <v>100</v>
      </c>
      <c r="D61" t="s">
        <v>146</v>
      </c>
      <c r="E61" t="s">
        <v>69</v>
      </c>
      <c r="F61">
        <v>26</v>
      </c>
      <c r="G61" t="s">
        <v>38</v>
      </c>
      <c r="H61" s="1">
        <v>43109</v>
      </c>
      <c r="I61" s="29">
        <f>YEAR(Tabla1[[#This Row],[Ingreso]])</f>
        <v>2018</v>
      </c>
      <c r="J61">
        <v>2.7240437158469946</v>
      </c>
      <c r="K61" t="s">
        <v>39</v>
      </c>
      <c r="L61" t="s">
        <v>72</v>
      </c>
      <c r="M61" t="s">
        <v>41</v>
      </c>
      <c r="N61" t="s">
        <v>78</v>
      </c>
      <c r="O61" t="s">
        <v>54</v>
      </c>
      <c r="P61" t="s">
        <v>66</v>
      </c>
      <c r="Q61" t="s">
        <v>45</v>
      </c>
      <c r="R61" t="s">
        <v>63</v>
      </c>
      <c r="S61" t="s">
        <v>45</v>
      </c>
      <c r="T61" t="s">
        <v>63</v>
      </c>
      <c r="U61" t="s">
        <v>45</v>
      </c>
      <c r="V61" t="s">
        <v>63</v>
      </c>
      <c r="W61" t="s">
        <v>63</v>
      </c>
      <c r="X61">
        <v>55464.159999999989</v>
      </c>
      <c r="Y61" t="s">
        <v>94</v>
      </c>
      <c r="Z61">
        <v>3327.8495999999991</v>
      </c>
      <c r="AA61">
        <v>3327.8495999999991</v>
      </c>
      <c r="AB61">
        <v>3327.8495999999991</v>
      </c>
      <c r="AC61">
        <v>2</v>
      </c>
      <c r="AD61">
        <v>3618.0143509458571</v>
      </c>
      <c r="AE61">
        <v>41862.596849054135</v>
      </c>
      <c r="AH61" t="s">
        <v>73</v>
      </c>
      <c r="AI61" t="s">
        <v>74</v>
      </c>
    </row>
    <row r="62" spans="1:35" x14ac:dyDescent="0.25">
      <c r="A62" t="s">
        <v>362</v>
      </c>
      <c r="B62" s="1">
        <v>44106</v>
      </c>
      <c r="C62" t="s">
        <v>100</v>
      </c>
      <c r="D62" t="s">
        <v>147</v>
      </c>
      <c r="E62" t="s">
        <v>69</v>
      </c>
      <c r="F62">
        <v>26</v>
      </c>
      <c r="G62" t="s">
        <v>38</v>
      </c>
      <c r="H62" s="1">
        <v>42675</v>
      </c>
      <c r="I62" s="29">
        <f>YEAR(Tabla1[[#This Row],[Ingreso]])</f>
        <v>2016</v>
      </c>
      <c r="J62">
        <v>3.9098360655737703</v>
      </c>
      <c r="K62" t="s">
        <v>51</v>
      </c>
      <c r="L62" t="s">
        <v>89</v>
      </c>
      <c r="M62" t="s">
        <v>41</v>
      </c>
      <c r="N62" t="s">
        <v>53</v>
      </c>
      <c r="O62" t="s">
        <v>65</v>
      </c>
      <c r="P62" t="s">
        <v>66</v>
      </c>
      <c r="Q62" t="s">
        <v>45</v>
      </c>
      <c r="R62" t="s">
        <v>63</v>
      </c>
      <c r="S62" t="s">
        <v>45</v>
      </c>
      <c r="T62" t="s">
        <v>63</v>
      </c>
      <c r="U62" t="s">
        <v>45</v>
      </c>
      <c r="V62" t="s">
        <v>63</v>
      </c>
      <c r="W62" t="s">
        <v>45</v>
      </c>
      <c r="X62">
        <v>13198.42</v>
      </c>
      <c r="Y62" t="s">
        <v>58</v>
      </c>
      <c r="Z62">
        <v>791.90519999999992</v>
      </c>
      <c r="AA62">
        <v>791.90519999999992</v>
      </c>
      <c r="AB62">
        <v>791.90519999999992</v>
      </c>
      <c r="AC62">
        <v>6</v>
      </c>
      <c r="AD62">
        <v>2582.8610567514679</v>
      </c>
      <c r="AE62">
        <v>8239.8433432485326</v>
      </c>
      <c r="AH62" t="s">
        <v>73</v>
      </c>
      <c r="AI62" t="s">
        <v>92</v>
      </c>
    </row>
    <row r="63" spans="1:35" x14ac:dyDescent="0.25">
      <c r="A63" t="s">
        <v>362</v>
      </c>
      <c r="B63" s="1">
        <v>44106</v>
      </c>
      <c r="C63" t="s">
        <v>100</v>
      </c>
      <c r="D63" t="s">
        <v>148</v>
      </c>
      <c r="E63" t="s">
        <v>69</v>
      </c>
      <c r="F63">
        <v>26</v>
      </c>
      <c r="G63" t="s">
        <v>38</v>
      </c>
      <c r="H63" s="1">
        <v>42675</v>
      </c>
      <c r="I63" s="29">
        <f>YEAR(Tabla1[[#This Row],[Ingreso]])</f>
        <v>2016</v>
      </c>
      <c r="J63">
        <v>3.9098360655737703</v>
      </c>
      <c r="K63" t="s">
        <v>51</v>
      </c>
      <c r="L63" t="s">
        <v>70</v>
      </c>
      <c r="M63" t="s">
        <v>41</v>
      </c>
      <c r="N63" t="s">
        <v>53</v>
      </c>
      <c r="O63" t="s">
        <v>65</v>
      </c>
      <c r="P63" t="s">
        <v>66</v>
      </c>
      <c r="Q63" t="s">
        <v>45</v>
      </c>
      <c r="R63" t="s">
        <v>63</v>
      </c>
      <c r="S63" t="s">
        <v>45</v>
      </c>
      <c r="T63" t="s">
        <v>63</v>
      </c>
      <c r="U63" t="s">
        <v>45</v>
      </c>
      <c r="V63" t="s">
        <v>63</v>
      </c>
      <c r="W63" t="s">
        <v>45</v>
      </c>
      <c r="X63">
        <v>11695.439999999999</v>
      </c>
      <c r="Y63" t="s">
        <v>94</v>
      </c>
      <c r="Z63">
        <v>701.7263999999999</v>
      </c>
      <c r="AA63">
        <v>701.7263999999999</v>
      </c>
      <c r="AB63">
        <v>701.7263999999999</v>
      </c>
      <c r="AC63">
        <v>3</v>
      </c>
      <c r="AD63">
        <v>1144.3679060665361</v>
      </c>
      <c r="AE63">
        <v>8445.8928939334619</v>
      </c>
      <c r="AH63" t="s">
        <v>73</v>
      </c>
      <c r="AI63" t="s">
        <v>74</v>
      </c>
    </row>
    <row r="64" spans="1:35" x14ac:dyDescent="0.25">
      <c r="A64" t="s">
        <v>362</v>
      </c>
      <c r="B64" s="1">
        <v>44106</v>
      </c>
      <c r="C64" t="s">
        <v>100</v>
      </c>
      <c r="D64" t="s">
        <v>149</v>
      </c>
      <c r="E64" t="s">
        <v>69</v>
      </c>
      <c r="F64">
        <v>26</v>
      </c>
      <c r="G64" t="s">
        <v>38</v>
      </c>
      <c r="H64" s="1">
        <v>43328</v>
      </c>
      <c r="I64" s="29">
        <f>YEAR(Tabla1[[#This Row],[Ingreso]])</f>
        <v>2018</v>
      </c>
      <c r="J64">
        <v>2.1256830601092895</v>
      </c>
      <c r="K64" t="s">
        <v>39</v>
      </c>
      <c r="L64" t="s">
        <v>89</v>
      </c>
      <c r="M64" t="s">
        <v>77</v>
      </c>
      <c r="N64" t="s">
        <v>53</v>
      </c>
      <c r="O64" t="s">
        <v>54</v>
      </c>
      <c r="P64" t="s">
        <v>66</v>
      </c>
      <c r="Q64" t="s">
        <v>45</v>
      </c>
      <c r="R64" t="s">
        <v>46</v>
      </c>
      <c r="S64" t="s">
        <v>45</v>
      </c>
      <c r="T64" t="s">
        <v>63</v>
      </c>
      <c r="U64" t="s">
        <v>45</v>
      </c>
      <c r="V64" t="s">
        <v>63</v>
      </c>
      <c r="W64" t="s">
        <v>45</v>
      </c>
      <c r="X64">
        <v>43211.12000000001</v>
      </c>
      <c r="Y64" t="s">
        <v>58</v>
      </c>
      <c r="Z64">
        <v>2592.6672000000003</v>
      </c>
      <c r="AA64">
        <v>2592.6672000000003</v>
      </c>
      <c r="AB64">
        <v>2592.6672000000003</v>
      </c>
      <c r="AC64">
        <v>1</v>
      </c>
      <c r="AD64">
        <v>1409.3646444879325</v>
      </c>
      <c r="AE64">
        <v>34023.75375551208</v>
      </c>
      <c r="AH64" t="s">
        <v>73</v>
      </c>
      <c r="AI64" t="s">
        <v>79</v>
      </c>
    </row>
    <row r="65" spans="1:35" x14ac:dyDescent="0.25">
      <c r="A65" t="s">
        <v>34</v>
      </c>
      <c r="B65" s="1">
        <v>44106</v>
      </c>
      <c r="C65" t="s">
        <v>100</v>
      </c>
      <c r="D65" t="s">
        <v>150</v>
      </c>
      <c r="E65" t="s">
        <v>69</v>
      </c>
      <c r="F65">
        <v>26</v>
      </c>
      <c r="G65" t="s">
        <v>38</v>
      </c>
      <c r="H65" s="1">
        <v>43163</v>
      </c>
      <c r="I65" s="29">
        <f>YEAR(Tabla1[[#This Row],[Ingreso]])</f>
        <v>2018</v>
      </c>
      <c r="J65">
        <v>2.5765027322404372</v>
      </c>
      <c r="K65" t="s">
        <v>39</v>
      </c>
      <c r="L65" t="s">
        <v>52</v>
      </c>
      <c r="M65" t="s">
        <v>41</v>
      </c>
      <c r="N65" t="s">
        <v>53</v>
      </c>
      <c r="O65" t="s">
        <v>43</v>
      </c>
      <c r="P65" t="s">
        <v>44</v>
      </c>
      <c r="Q65" t="s">
        <v>45</v>
      </c>
      <c r="R65" t="s">
        <v>46</v>
      </c>
      <c r="S65" t="s">
        <v>45</v>
      </c>
      <c r="T65" t="s">
        <v>45</v>
      </c>
      <c r="U65" t="s">
        <v>45</v>
      </c>
      <c r="V65" t="s">
        <v>63</v>
      </c>
      <c r="W65" t="s">
        <v>45</v>
      </c>
      <c r="X65">
        <v>65826.76999999999</v>
      </c>
      <c r="Y65" t="s">
        <v>55</v>
      </c>
      <c r="Z65">
        <v>3949.6061999999993</v>
      </c>
      <c r="AA65">
        <v>3949.6061999999993</v>
      </c>
      <c r="AB65">
        <v>3949.6061999999993</v>
      </c>
      <c r="AC65">
        <v>2</v>
      </c>
      <c r="AD65">
        <v>4293.9836921069791</v>
      </c>
      <c r="AE65">
        <v>49683.967707893011</v>
      </c>
      <c r="AH65" t="s">
        <v>73</v>
      </c>
      <c r="AI65" t="s">
        <v>92</v>
      </c>
    </row>
    <row r="66" spans="1:35" x14ac:dyDescent="0.25">
      <c r="A66" t="s">
        <v>60</v>
      </c>
      <c r="B66" s="1">
        <v>44106</v>
      </c>
      <c r="C66" t="s">
        <v>100</v>
      </c>
      <c r="D66" t="s">
        <v>151</v>
      </c>
      <c r="E66" t="s">
        <v>69</v>
      </c>
      <c r="F66">
        <v>27</v>
      </c>
      <c r="G66" t="s">
        <v>38</v>
      </c>
      <c r="H66" s="1">
        <v>42724</v>
      </c>
      <c r="I66" s="29">
        <f>YEAR(Tabla1[[#This Row],[Ingreso]])</f>
        <v>2016</v>
      </c>
      <c r="J66">
        <v>3.7759562841530054</v>
      </c>
      <c r="K66" t="s">
        <v>51</v>
      </c>
      <c r="L66" t="s">
        <v>40</v>
      </c>
      <c r="M66" t="s">
        <v>41</v>
      </c>
      <c r="N66" t="s">
        <v>53</v>
      </c>
      <c r="O66" t="s">
        <v>65</v>
      </c>
      <c r="P66" t="s">
        <v>66</v>
      </c>
      <c r="Q66" t="s">
        <v>45</v>
      </c>
      <c r="R66" t="s">
        <v>46</v>
      </c>
      <c r="S66" t="s">
        <v>63</v>
      </c>
      <c r="T66" t="s">
        <v>63</v>
      </c>
      <c r="U66" t="s">
        <v>45</v>
      </c>
      <c r="V66" t="s">
        <v>45</v>
      </c>
      <c r="W66" t="s">
        <v>45</v>
      </c>
      <c r="X66">
        <v>33472.29</v>
      </c>
      <c r="Z66">
        <v>2008.3373999999999</v>
      </c>
      <c r="AA66">
        <v>2008.3373999999999</v>
      </c>
      <c r="AB66">
        <v>2008.3373999999999</v>
      </c>
      <c r="AC66">
        <v>7</v>
      </c>
      <c r="AD66">
        <v>7642.0753424657541</v>
      </c>
      <c r="AE66">
        <v>19805.202457534248</v>
      </c>
      <c r="AH66" t="s">
        <v>73</v>
      </c>
      <c r="AI66" t="s">
        <v>118</v>
      </c>
    </row>
    <row r="67" spans="1:35" x14ac:dyDescent="0.25">
      <c r="A67" t="s">
        <v>60</v>
      </c>
      <c r="B67" s="1">
        <v>44106</v>
      </c>
      <c r="C67" t="s">
        <v>100</v>
      </c>
      <c r="D67" t="s">
        <v>152</v>
      </c>
      <c r="E67" t="s">
        <v>69</v>
      </c>
      <c r="F67">
        <v>27</v>
      </c>
      <c r="G67" t="s">
        <v>38</v>
      </c>
      <c r="H67" s="1">
        <v>42724</v>
      </c>
      <c r="I67" s="29">
        <f>YEAR(Tabla1[[#This Row],[Ingreso]])</f>
        <v>2016</v>
      </c>
      <c r="J67">
        <v>3.7759562841530054</v>
      </c>
      <c r="K67" t="s">
        <v>51</v>
      </c>
      <c r="L67" t="s">
        <v>40</v>
      </c>
      <c r="M67" t="s">
        <v>41</v>
      </c>
      <c r="N67" t="s">
        <v>53</v>
      </c>
      <c r="O67" t="s">
        <v>65</v>
      </c>
      <c r="P67" t="s">
        <v>66</v>
      </c>
      <c r="Q67" t="s">
        <v>63</v>
      </c>
      <c r="R67" t="s">
        <v>46</v>
      </c>
      <c r="S67" t="s">
        <v>63</v>
      </c>
      <c r="T67" t="s">
        <v>45</v>
      </c>
      <c r="U67" t="s">
        <v>45</v>
      </c>
      <c r="V67" t="s">
        <v>45</v>
      </c>
      <c r="W67" t="s">
        <v>45</v>
      </c>
      <c r="X67">
        <v>18922.38</v>
      </c>
      <c r="Z67">
        <v>1135.3428000000001</v>
      </c>
      <c r="AA67">
        <v>1135.3428000000001</v>
      </c>
      <c r="AB67">
        <v>1135.3428000000001</v>
      </c>
      <c r="AC67">
        <v>2</v>
      </c>
      <c r="AD67">
        <v>1234.3365949119375</v>
      </c>
      <c r="AE67">
        <v>14282.015005088064</v>
      </c>
      <c r="AH67" t="s">
        <v>73</v>
      </c>
      <c r="AI67" t="s">
        <v>118</v>
      </c>
    </row>
    <row r="68" spans="1:35" x14ac:dyDescent="0.25">
      <c r="A68" t="s">
        <v>60</v>
      </c>
      <c r="B68" s="1">
        <v>44106</v>
      </c>
      <c r="C68" t="s">
        <v>100</v>
      </c>
      <c r="D68" t="s">
        <v>153</v>
      </c>
      <c r="E68" t="s">
        <v>69</v>
      </c>
      <c r="F68">
        <v>27</v>
      </c>
      <c r="G68" t="s">
        <v>38</v>
      </c>
      <c r="H68" s="1">
        <v>42724</v>
      </c>
      <c r="I68" s="29">
        <f>YEAR(Tabla1[[#This Row],[Ingreso]])</f>
        <v>2016</v>
      </c>
      <c r="J68">
        <v>3.7759562841530054</v>
      </c>
      <c r="K68" t="s">
        <v>51</v>
      </c>
      <c r="L68" t="s">
        <v>89</v>
      </c>
      <c r="M68" t="s">
        <v>41</v>
      </c>
      <c r="N68" t="s">
        <v>53</v>
      </c>
      <c r="O68" t="s">
        <v>65</v>
      </c>
      <c r="P68" t="s">
        <v>66</v>
      </c>
      <c r="Q68" t="s">
        <v>45</v>
      </c>
      <c r="R68" t="s">
        <v>45</v>
      </c>
      <c r="S68" t="s">
        <v>45</v>
      </c>
      <c r="T68" t="s">
        <v>63</v>
      </c>
      <c r="U68" t="s">
        <v>45</v>
      </c>
      <c r="V68" t="s">
        <v>45</v>
      </c>
      <c r="W68" t="s">
        <v>45</v>
      </c>
      <c r="X68">
        <v>31151.149999999994</v>
      </c>
      <c r="Z68">
        <v>1869.0689999999995</v>
      </c>
      <c r="AA68">
        <v>1869.0689999999995</v>
      </c>
      <c r="AB68">
        <v>1869.0689999999995</v>
      </c>
      <c r="AC68">
        <v>5</v>
      </c>
      <c r="AD68">
        <v>5080.0962165688188</v>
      </c>
      <c r="AE68">
        <v>20463.846783431178</v>
      </c>
      <c r="AH68" t="s">
        <v>73</v>
      </c>
      <c r="AI68" t="s">
        <v>92</v>
      </c>
    </row>
    <row r="69" spans="1:35" x14ac:dyDescent="0.25">
      <c r="A69" t="s">
        <v>75</v>
      </c>
      <c r="B69" s="1">
        <v>44106</v>
      </c>
      <c r="C69" t="s">
        <v>100</v>
      </c>
      <c r="D69" t="s">
        <v>154</v>
      </c>
      <c r="E69" t="s">
        <v>69</v>
      </c>
      <c r="F69">
        <v>27</v>
      </c>
      <c r="G69" t="s">
        <v>38</v>
      </c>
      <c r="H69" s="1">
        <v>43062</v>
      </c>
      <c r="I69" s="29">
        <f>YEAR(Tabla1[[#This Row],[Ingreso]])</f>
        <v>2017</v>
      </c>
      <c r="J69">
        <v>2.8524590163934427</v>
      </c>
      <c r="K69" t="s">
        <v>39</v>
      </c>
      <c r="L69" t="s">
        <v>62</v>
      </c>
      <c r="M69" t="s">
        <v>41</v>
      </c>
      <c r="N69" t="s">
        <v>53</v>
      </c>
      <c r="O69" t="s">
        <v>65</v>
      </c>
      <c r="P69" t="s">
        <v>44</v>
      </c>
      <c r="Q69" t="s">
        <v>45</v>
      </c>
      <c r="R69" t="s">
        <v>46</v>
      </c>
      <c r="S69" t="s">
        <v>45</v>
      </c>
      <c r="T69" t="s">
        <v>45</v>
      </c>
      <c r="U69" t="s">
        <v>63</v>
      </c>
      <c r="V69" t="s">
        <v>63</v>
      </c>
      <c r="W69" t="s">
        <v>63</v>
      </c>
      <c r="X69">
        <v>52088.12</v>
      </c>
      <c r="Z69">
        <v>3125.2872000000002</v>
      </c>
      <c r="AA69">
        <v>3125.2872000000002</v>
      </c>
      <c r="AB69">
        <v>3125.2872000000002</v>
      </c>
      <c r="AC69">
        <v>3</v>
      </c>
      <c r="AD69">
        <v>5096.6849315068503</v>
      </c>
      <c r="AE69">
        <v>37615.573468493152</v>
      </c>
      <c r="AH69" t="s">
        <v>73</v>
      </c>
      <c r="AI69" t="s">
        <v>118</v>
      </c>
    </row>
    <row r="70" spans="1:35" x14ac:dyDescent="0.25">
      <c r="A70" t="s">
        <v>84</v>
      </c>
      <c r="B70" s="1">
        <v>44106</v>
      </c>
      <c r="C70" t="s">
        <v>100</v>
      </c>
      <c r="D70" t="s">
        <v>155</v>
      </c>
      <c r="E70" t="s">
        <v>69</v>
      </c>
      <c r="F70">
        <v>27</v>
      </c>
      <c r="G70" t="s">
        <v>38</v>
      </c>
      <c r="H70" s="1">
        <v>43229</v>
      </c>
      <c r="I70" s="29">
        <f>YEAR(Tabla1[[#This Row],[Ingreso]])</f>
        <v>2018</v>
      </c>
      <c r="J70">
        <v>2.3961748633879782</v>
      </c>
      <c r="K70" t="s">
        <v>39</v>
      </c>
      <c r="L70" t="s">
        <v>96</v>
      </c>
      <c r="M70" t="s">
        <v>41</v>
      </c>
      <c r="N70" t="s">
        <v>42</v>
      </c>
      <c r="O70" t="s">
        <v>65</v>
      </c>
      <c r="P70" t="s">
        <v>44</v>
      </c>
      <c r="Q70" t="s">
        <v>45</v>
      </c>
      <c r="R70" t="s">
        <v>46</v>
      </c>
      <c r="S70" t="s">
        <v>45</v>
      </c>
      <c r="T70" t="s">
        <v>45</v>
      </c>
      <c r="U70" t="s">
        <v>63</v>
      </c>
      <c r="V70" t="s">
        <v>63</v>
      </c>
      <c r="W70" t="s">
        <v>45</v>
      </c>
      <c r="X70">
        <v>56962.740000000013</v>
      </c>
      <c r="Z70">
        <v>3417.7644000000005</v>
      </c>
      <c r="AA70">
        <v>3417.7644000000005</v>
      </c>
      <c r="AB70">
        <v>3417.7644000000005</v>
      </c>
      <c r="AC70">
        <v>2</v>
      </c>
      <c r="AD70">
        <v>3715.7690802348343</v>
      </c>
      <c r="AE70">
        <v>42993.677719765175</v>
      </c>
      <c r="AH70" t="s">
        <v>73</v>
      </c>
      <c r="AI70" t="s">
        <v>118</v>
      </c>
    </row>
    <row r="71" spans="1:35" x14ac:dyDescent="0.25">
      <c r="A71" t="s">
        <v>362</v>
      </c>
      <c r="B71" s="1">
        <v>44106</v>
      </c>
      <c r="C71" t="s">
        <v>100</v>
      </c>
      <c r="D71" t="s">
        <v>156</v>
      </c>
      <c r="E71" t="s">
        <v>69</v>
      </c>
      <c r="F71">
        <v>27</v>
      </c>
      <c r="G71" t="s">
        <v>38</v>
      </c>
      <c r="H71" s="1">
        <v>43104</v>
      </c>
      <c r="I71" s="29">
        <f>YEAR(Tabla1[[#This Row],[Ingreso]])</f>
        <v>2018</v>
      </c>
      <c r="J71">
        <v>2.737704918032787</v>
      </c>
      <c r="K71" t="s">
        <v>39</v>
      </c>
      <c r="L71" t="s">
        <v>40</v>
      </c>
      <c r="M71" t="s">
        <v>77</v>
      </c>
      <c r="N71" t="s">
        <v>78</v>
      </c>
      <c r="O71" t="s">
        <v>65</v>
      </c>
      <c r="P71" t="s">
        <v>66</v>
      </c>
      <c r="Q71" t="s">
        <v>45</v>
      </c>
      <c r="R71" t="s">
        <v>46</v>
      </c>
      <c r="S71" t="s">
        <v>45</v>
      </c>
      <c r="T71" t="s">
        <v>45</v>
      </c>
      <c r="U71" t="s">
        <v>45</v>
      </c>
      <c r="V71" t="s">
        <v>63</v>
      </c>
      <c r="W71" t="s">
        <v>45</v>
      </c>
      <c r="X71">
        <v>2262.77</v>
      </c>
      <c r="Z71">
        <v>135.7662</v>
      </c>
      <c r="AA71">
        <v>135.7662</v>
      </c>
      <c r="AB71">
        <v>135.7662</v>
      </c>
      <c r="AC71">
        <v>3</v>
      </c>
      <c r="AD71">
        <v>221.40606653620353</v>
      </c>
      <c r="AE71">
        <v>1634.0653334637964</v>
      </c>
      <c r="AH71" t="s">
        <v>73</v>
      </c>
      <c r="AI71" t="s">
        <v>118</v>
      </c>
    </row>
    <row r="72" spans="1:35" x14ac:dyDescent="0.25">
      <c r="A72" t="s">
        <v>157</v>
      </c>
      <c r="B72" s="1">
        <v>44106</v>
      </c>
      <c r="C72" t="s">
        <v>100</v>
      </c>
      <c r="D72" t="s">
        <v>158</v>
      </c>
      <c r="E72" t="s">
        <v>69</v>
      </c>
      <c r="F72">
        <v>27</v>
      </c>
      <c r="G72" t="s">
        <v>38</v>
      </c>
      <c r="H72" s="1">
        <v>43622</v>
      </c>
      <c r="I72" s="29">
        <f>YEAR(Tabla1[[#This Row],[Ingreso]])</f>
        <v>2019</v>
      </c>
      <c r="J72">
        <v>1.3224043715846994</v>
      </c>
      <c r="K72" t="s">
        <v>39</v>
      </c>
      <c r="L72" t="s">
        <v>40</v>
      </c>
      <c r="M72" t="s">
        <v>77</v>
      </c>
      <c r="N72" t="s">
        <v>78</v>
      </c>
      <c r="O72" t="s">
        <v>65</v>
      </c>
      <c r="P72" t="s">
        <v>66</v>
      </c>
      <c r="Q72" t="s">
        <v>45</v>
      </c>
      <c r="R72" t="s">
        <v>45</v>
      </c>
      <c r="S72" t="s">
        <v>45</v>
      </c>
      <c r="T72" t="s">
        <v>45</v>
      </c>
      <c r="U72" t="s">
        <v>45</v>
      </c>
      <c r="V72" t="s">
        <v>63</v>
      </c>
      <c r="W72" t="s">
        <v>63</v>
      </c>
      <c r="X72">
        <v>74363.569999999992</v>
      </c>
      <c r="Z72">
        <v>4461.8141999999998</v>
      </c>
      <c r="AA72">
        <v>4461.8141999999998</v>
      </c>
      <c r="AB72">
        <v>4461.8141999999998</v>
      </c>
      <c r="AC72">
        <v>6</v>
      </c>
      <c r="AD72">
        <v>14552.557729941291</v>
      </c>
      <c r="AE72">
        <v>46425.5696700587</v>
      </c>
      <c r="AH72" t="s">
        <v>73</v>
      </c>
      <c r="AI72" t="s">
        <v>118</v>
      </c>
    </row>
    <row r="73" spans="1:35" x14ac:dyDescent="0.25">
      <c r="A73" t="s">
        <v>84</v>
      </c>
      <c r="B73" s="1">
        <v>44106</v>
      </c>
      <c r="C73" t="s">
        <v>100</v>
      </c>
      <c r="D73" t="s">
        <v>159</v>
      </c>
      <c r="E73" t="s">
        <v>69</v>
      </c>
      <c r="F73">
        <v>27</v>
      </c>
      <c r="G73" t="s">
        <v>38</v>
      </c>
      <c r="H73" s="1">
        <v>42627</v>
      </c>
      <c r="I73" s="29">
        <f>YEAR(Tabla1[[#This Row],[Ingreso]])</f>
        <v>2016</v>
      </c>
      <c r="J73">
        <v>4.0409836065573774</v>
      </c>
      <c r="K73" t="s">
        <v>51</v>
      </c>
      <c r="L73" t="s">
        <v>96</v>
      </c>
      <c r="M73" t="s">
        <v>41</v>
      </c>
      <c r="N73" t="s">
        <v>78</v>
      </c>
      <c r="O73" t="s">
        <v>65</v>
      </c>
      <c r="P73" t="s">
        <v>44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63</v>
      </c>
      <c r="W73" t="s">
        <v>63</v>
      </c>
      <c r="X73">
        <v>27644.130000000005</v>
      </c>
      <c r="Z73">
        <v>1658.6478000000002</v>
      </c>
      <c r="AA73">
        <v>1658.6478000000002</v>
      </c>
      <c r="AB73">
        <v>1658.6478000000002</v>
      </c>
      <c r="AC73">
        <v>4</v>
      </c>
      <c r="AD73">
        <v>3606.5401174168305</v>
      </c>
      <c r="AE73">
        <v>19061.646482583172</v>
      </c>
      <c r="AH73" t="s">
        <v>73</v>
      </c>
      <c r="AI73" t="s">
        <v>118</v>
      </c>
    </row>
    <row r="74" spans="1:35" x14ac:dyDescent="0.25">
      <c r="A74" t="s">
        <v>362</v>
      </c>
      <c r="B74" s="1">
        <v>44106</v>
      </c>
      <c r="C74" t="s">
        <v>100</v>
      </c>
      <c r="D74" t="s">
        <v>160</v>
      </c>
      <c r="E74" t="s">
        <v>69</v>
      </c>
      <c r="F74">
        <v>27</v>
      </c>
      <c r="G74" t="s">
        <v>38</v>
      </c>
      <c r="H74" s="1">
        <v>42487</v>
      </c>
      <c r="I74" s="29">
        <f>YEAR(Tabla1[[#This Row],[Ingreso]])</f>
        <v>2016</v>
      </c>
      <c r="J74">
        <v>4.4234972677595632</v>
      </c>
      <c r="K74" t="s">
        <v>51</v>
      </c>
      <c r="L74" t="s">
        <v>72</v>
      </c>
      <c r="M74" t="s">
        <v>77</v>
      </c>
      <c r="N74" t="s">
        <v>78</v>
      </c>
      <c r="O74" t="s">
        <v>65</v>
      </c>
      <c r="P74" t="s">
        <v>66</v>
      </c>
      <c r="Q74" t="s">
        <v>45</v>
      </c>
      <c r="R74" t="s">
        <v>45</v>
      </c>
      <c r="S74" t="s">
        <v>45</v>
      </c>
      <c r="T74" t="s">
        <v>63</v>
      </c>
      <c r="U74" t="s">
        <v>45</v>
      </c>
      <c r="V74" t="s">
        <v>45</v>
      </c>
      <c r="W74" t="s">
        <v>45</v>
      </c>
      <c r="X74">
        <v>127315</v>
      </c>
      <c r="Z74">
        <v>7638.9</v>
      </c>
      <c r="AA74">
        <v>7638.9</v>
      </c>
      <c r="AB74">
        <v>7638.9</v>
      </c>
      <c r="AC74">
        <v>1</v>
      </c>
      <c r="AD74">
        <v>4152.478799739074</v>
      </c>
      <c r="AE74">
        <v>100245.82120026092</v>
      </c>
      <c r="AH74" t="s">
        <v>73</v>
      </c>
      <c r="AI74" t="s">
        <v>118</v>
      </c>
    </row>
    <row r="75" spans="1:35" x14ac:dyDescent="0.25">
      <c r="A75" t="s">
        <v>34</v>
      </c>
      <c r="B75" s="1">
        <v>44106</v>
      </c>
      <c r="C75" t="s">
        <v>100</v>
      </c>
      <c r="D75" t="s">
        <v>161</v>
      </c>
      <c r="E75" t="s">
        <v>69</v>
      </c>
      <c r="F75">
        <v>27</v>
      </c>
      <c r="G75" t="s">
        <v>38</v>
      </c>
      <c r="H75" s="1">
        <v>43044</v>
      </c>
      <c r="I75" s="29">
        <f>YEAR(Tabla1[[#This Row],[Ingreso]])</f>
        <v>2017</v>
      </c>
      <c r="J75">
        <v>2.901639344262295</v>
      </c>
      <c r="K75" t="s">
        <v>39</v>
      </c>
      <c r="L75" t="s">
        <v>96</v>
      </c>
      <c r="M75" t="s">
        <v>77</v>
      </c>
      <c r="N75" t="s">
        <v>53</v>
      </c>
      <c r="O75" t="s">
        <v>65</v>
      </c>
      <c r="P75" t="s">
        <v>66</v>
      </c>
      <c r="Q75" t="s">
        <v>63</v>
      </c>
      <c r="R75" t="s">
        <v>46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>
        <v>60807.040000000001</v>
      </c>
      <c r="Z75">
        <v>3648.4223999999999</v>
      </c>
      <c r="AA75">
        <v>3648.4223999999999</v>
      </c>
      <c r="AB75">
        <v>3648.4223999999999</v>
      </c>
      <c r="AC75">
        <v>1</v>
      </c>
      <c r="AD75">
        <v>1983.269406392694</v>
      </c>
      <c r="AE75">
        <v>47878.503393607309</v>
      </c>
      <c r="AH75" t="s">
        <v>73</v>
      </c>
      <c r="AI75" t="s">
        <v>106</v>
      </c>
    </row>
    <row r="76" spans="1:35" x14ac:dyDescent="0.25">
      <c r="A76" t="s">
        <v>75</v>
      </c>
      <c r="B76" s="1">
        <v>44106</v>
      </c>
      <c r="C76" t="s">
        <v>100</v>
      </c>
      <c r="D76" t="s">
        <v>162</v>
      </c>
      <c r="E76" t="s">
        <v>69</v>
      </c>
      <c r="F76">
        <v>27</v>
      </c>
      <c r="G76" t="s">
        <v>38</v>
      </c>
      <c r="H76" s="1">
        <v>42614</v>
      </c>
      <c r="I76" s="29">
        <f>YEAR(Tabla1[[#This Row],[Ingreso]])</f>
        <v>2016</v>
      </c>
      <c r="J76">
        <v>4.0765027322404368</v>
      </c>
      <c r="K76" t="s">
        <v>51</v>
      </c>
      <c r="L76" t="s">
        <v>70</v>
      </c>
      <c r="M76" t="s">
        <v>77</v>
      </c>
      <c r="N76" t="s">
        <v>53</v>
      </c>
      <c r="O76" t="s">
        <v>54</v>
      </c>
      <c r="P76" t="s">
        <v>66</v>
      </c>
      <c r="Q76" t="s">
        <v>63</v>
      </c>
      <c r="R76" t="s">
        <v>46</v>
      </c>
      <c r="S76" t="s">
        <v>45</v>
      </c>
      <c r="T76" t="s">
        <v>45</v>
      </c>
      <c r="U76" t="s">
        <v>45</v>
      </c>
      <c r="V76" t="s">
        <v>45</v>
      </c>
      <c r="W76" t="s">
        <v>45</v>
      </c>
      <c r="Z76">
        <v>0</v>
      </c>
      <c r="AA76">
        <v>0</v>
      </c>
      <c r="AB76">
        <v>0</v>
      </c>
      <c r="AC76">
        <v>3</v>
      </c>
      <c r="AD76">
        <v>0</v>
      </c>
      <c r="AE76">
        <v>0</v>
      </c>
      <c r="AH76" t="s">
        <v>73</v>
      </c>
      <c r="AI76" t="s">
        <v>118</v>
      </c>
    </row>
    <row r="77" spans="1:35" x14ac:dyDescent="0.25">
      <c r="A77" t="s">
        <v>75</v>
      </c>
      <c r="B77" s="1">
        <v>44106</v>
      </c>
      <c r="C77" t="s">
        <v>100</v>
      </c>
      <c r="D77" t="s">
        <v>163</v>
      </c>
      <c r="E77" t="s">
        <v>69</v>
      </c>
      <c r="F77">
        <v>27</v>
      </c>
      <c r="G77" t="s">
        <v>38</v>
      </c>
      <c r="H77" s="1">
        <v>42614</v>
      </c>
      <c r="I77" s="29">
        <f>YEAR(Tabla1[[#This Row],[Ingreso]])</f>
        <v>2016</v>
      </c>
      <c r="J77">
        <v>4.0765027322404368</v>
      </c>
      <c r="K77" t="s">
        <v>51</v>
      </c>
      <c r="L77" t="s">
        <v>89</v>
      </c>
      <c r="M77" t="s">
        <v>41</v>
      </c>
      <c r="N77" t="s">
        <v>53</v>
      </c>
      <c r="O77" t="s">
        <v>43</v>
      </c>
      <c r="P77" t="s">
        <v>44</v>
      </c>
      <c r="Q77" t="s">
        <v>63</v>
      </c>
      <c r="R77" t="s">
        <v>45</v>
      </c>
      <c r="S77" t="s">
        <v>63</v>
      </c>
      <c r="T77" t="s">
        <v>45</v>
      </c>
      <c r="U77" t="s">
        <v>45</v>
      </c>
      <c r="V77" t="s">
        <v>45</v>
      </c>
      <c r="W77" t="s">
        <v>45</v>
      </c>
      <c r="X77">
        <v>79106.970000000016</v>
      </c>
      <c r="Z77">
        <v>4746.418200000001</v>
      </c>
      <c r="AA77">
        <v>4746.418200000001</v>
      </c>
      <c r="AB77">
        <v>4746.418200000001</v>
      </c>
      <c r="AC77">
        <v>2</v>
      </c>
      <c r="AD77">
        <v>5160.2720156555779</v>
      </c>
      <c r="AE77">
        <v>59707.443384344435</v>
      </c>
      <c r="AH77" t="s">
        <v>73</v>
      </c>
      <c r="AI77" t="s">
        <v>118</v>
      </c>
    </row>
    <row r="78" spans="1:35" x14ac:dyDescent="0.25">
      <c r="A78" t="s">
        <v>75</v>
      </c>
      <c r="B78" s="1">
        <v>44106</v>
      </c>
      <c r="C78" t="s">
        <v>100</v>
      </c>
      <c r="D78" t="s">
        <v>164</v>
      </c>
      <c r="E78" t="s">
        <v>69</v>
      </c>
      <c r="F78">
        <v>27</v>
      </c>
      <c r="G78" t="s">
        <v>38</v>
      </c>
      <c r="H78" s="1">
        <v>42614</v>
      </c>
      <c r="I78" s="29">
        <f>YEAR(Tabla1[[#This Row],[Ingreso]])</f>
        <v>2016</v>
      </c>
      <c r="J78">
        <v>4.0765027322404368</v>
      </c>
      <c r="K78" t="s">
        <v>51</v>
      </c>
      <c r="L78" t="s">
        <v>52</v>
      </c>
      <c r="M78" t="s">
        <v>41</v>
      </c>
      <c r="N78" t="s">
        <v>53</v>
      </c>
      <c r="O78" t="s">
        <v>54</v>
      </c>
      <c r="P78" t="s">
        <v>44</v>
      </c>
      <c r="Q78" t="s">
        <v>63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Z78">
        <v>0</v>
      </c>
      <c r="AA78">
        <v>0</v>
      </c>
      <c r="AB78">
        <v>0</v>
      </c>
      <c r="AC78">
        <v>4</v>
      </c>
      <c r="AD78">
        <v>0</v>
      </c>
      <c r="AE78">
        <v>0</v>
      </c>
      <c r="AH78" t="s">
        <v>73</v>
      </c>
      <c r="AI78" t="s">
        <v>118</v>
      </c>
    </row>
    <row r="79" spans="1:35" x14ac:dyDescent="0.25">
      <c r="A79" t="s">
        <v>75</v>
      </c>
      <c r="B79" s="1">
        <v>44106</v>
      </c>
      <c r="C79" t="s">
        <v>100</v>
      </c>
      <c r="D79" t="s">
        <v>165</v>
      </c>
      <c r="E79" t="s">
        <v>69</v>
      </c>
      <c r="F79">
        <v>27</v>
      </c>
      <c r="G79" t="s">
        <v>38</v>
      </c>
      <c r="H79" s="1">
        <v>42614</v>
      </c>
      <c r="I79" s="29">
        <f>YEAR(Tabla1[[#This Row],[Ingreso]])</f>
        <v>2016</v>
      </c>
      <c r="J79">
        <v>4.0765027322404368</v>
      </c>
      <c r="K79" t="s">
        <v>51</v>
      </c>
      <c r="L79" t="s">
        <v>40</v>
      </c>
      <c r="M79" t="s">
        <v>41</v>
      </c>
      <c r="N79" t="s">
        <v>78</v>
      </c>
      <c r="O79" t="s">
        <v>65</v>
      </c>
      <c r="P79" t="s">
        <v>44</v>
      </c>
      <c r="Q79" t="s">
        <v>45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>
        <v>61302.430000000008</v>
      </c>
      <c r="Z79">
        <v>3678.1458000000002</v>
      </c>
      <c r="AA79">
        <v>3678.1458000000002</v>
      </c>
      <c r="AB79">
        <v>3678.1458000000002</v>
      </c>
      <c r="AC79">
        <v>6</v>
      </c>
      <c r="AD79">
        <v>11996.561643835617</v>
      </c>
      <c r="AE79">
        <v>38271.430956164389</v>
      </c>
      <c r="AH79" t="s">
        <v>73</v>
      </c>
      <c r="AI79" t="s">
        <v>118</v>
      </c>
    </row>
    <row r="80" spans="1:35" x14ac:dyDescent="0.25">
      <c r="A80" t="s">
        <v>75</v>
      </c>
      <c r="B80" s="1">
        <v>44106</v>
      </c>
      <c r="C80" t="s">
        <v>100</v>
      </c>
      <c r="D80" t="s">
        <v>166</v>
      </c>
      <c r="E80" t="s">
        <v>69</v>
      </c>
      <c r="F80">
        <v>27</v>
      </c>
      <c r="G80" t="s">
        <v>38</v>
      </c>
      <c r="H80" s="1">
        <v>42489</v>
      </c>
      <c r="I80" s="29">
        <f>YEAR(Tabla1[[#This Row],[Ingreso]])</f>
        <v>2016</v>
      </c>
      <c r="J80">
        <v>4.418032786885246</v>
      </c>
      <c r="K80" t="s">
        <v>51</v>
      </c>
      <c r="L80" t="s">
        <v>70</v>
      </c>
      <c r="M80" t="s">
        <v>41</v>
      </c>
      <c r="N80" t="s">
        <v>53</v>
      </c>
      <c r="O80" t="s">
        <v>54</v>
      </c>
      <c r="P80" t="s">
        <v>44</v>
      </c>
      <c r="Q80" t="s">
        <v>45</v>
      </c>
      <c r="R80" t="s">
        <v>45</v>
      </c>
      <c r="S80" t="s">
        <v>45</v>
      </c>
      <c r="T80" t="s">
        <v>45</v>
      </c>
      <c r="U80" t="s">
        <v>45</v>
      </c>
      <c r="V80" t="s">
        <v>45</v>
      </c>
      <c r="W80" t="s">
        <v>45</v>
      </c>
      <c r="X80">
        <v>56940.520000000004</v>
      </c>
      <c r="Z80">
        <v>3416.4312</v>
      </c>
      <c r="AA80">
        <v>3416.4312</v>
      </c>
      <c r="AB80">
        <v>3416.4312</v>
      </c>
      <c r="AC80">
        <v>2</v>
      </c>
      <c r="AD80">
        <v>3714.3196347031967</v>
      </c>
      <c r="AE80">
        <v>42976.906765296808</v>
      </c>
      <c r="AH80" t="s">
        <v>73</v>
      </c>
      <c r="AI80" t="s">
        <v>79</v>
      </c>
    </row>
    <row r="81" spans="1:35" x14ac:dyDescent="0.25">
      <c r="A81" t="s">
        <v>75</v>
      </c>
      <c r="B81" s="1">
        <v>44106</v>
      </c>
      <c r="C81" t="s">
        <v>100</v>
      </c>
      <c r="D81" t="s">
        <v>167</v>
      </c>
      <c r="E81" t="s">
        <v>69</v>
      </c>
      <c r="F81">
        <v>27</v>
      </c>
      <c r="G81" t="s">
        <v>38</v>
      </c>
      <c r="H81" s="1">
        <v>42489</v>
      </c>
      <c r="I81" s="29">
        <f>YEAR(Tabla1[[#This Row],[Ingreso]])</f>
        <v>2016</v>
      </c>
      <c r="J81">
        <v>4.418032786885246</v>
      </c>
      <c r="K81" t="s">
        <v>51</v>
      </c>
      <c r="L81" t="s">
        <v>40</v>
      </c>
      <c r="M81" t="s">
        <v>41</v>
      </c>
      <c r="N81" t="s">
        <v>53</v>
      </c>
      <c r="O81" t="s">
        <v>43</v>
      </c>
      <c r="P81" t="s">
        <v>44</v>
      </c>
      <c r="Q81" t="s">
        <v>45</v>
      </c>
      <c r="R81" t="s">
        <v>45</v>
      </c>
      <c r="S81" t="s">
        <v>45</v>
      </c>
      <c r="T81" t="s">
        <v>45</v>
      </c>
      <c r="U81" t="s">
        <v>63</v>
      </c>
      <c r="V81" t="s">
        <v>45</v>
      </c>
      <c r="W81" t="s">
        <v>45</v>
      </c>
      <c r="X81">
        <v>60673.8</v>
      </c>
      <c r="Z81">
        <v>3640.4279999999999</v>
      </c>
      <c r="AA81">
        <v>3640.4279999999999</v>
      </c>
      <c r="AB81">
        <v>3640.4279999999999</v>
      </c>
      <c r="AC81">
        <v>2</v>
      </c>
      <c r="AD81">
        <v>3957.8473581213307</v>
      </c>
      <c r="AE81">
        <v>45794.66864187867</v>
      </c>
      <c r="AH81" t="s">
        <v>73</v>
      </c>
      <c r="AI81" t="s">
        <v>79</v>
      </c>
    </row>
    <row r="82" spans="1:35" x14ac:dyDescent="0.25">
      <c r="A82" t="s">
        <v>75</v>
      </c>
      <c r="B82" s="1">
        <v>44106</v>
      </c>
      <c r="C82" t="s">
        <v>100</v>
      </c>
      <c r="D82" t="s">
        <v>168</v>
      </c>
      <c r="E82" t="s">
        <v>69</v>
      </c>
      <c r="F82">
        <v>27</v>
      </c>
      <c r="G82" t="s">
        <v>38</v>
      </c>
      <c r="H82" s="1">
        <v>42489</v>
      </c>
      <c r="I82" s="29">
        <f>YEAR(Tabla1[[#This Row],[Ingreso]])</f>
        <v>2016</v>
      </c>
      <c r="J82">
        <v>4.418032786885246</v>
      </c>
      <c r="K82" t="s">
        <v>51</v>
      </c>
      <c r="L82" t="s">
        <v>40</v>
      </c>
      <c r="M82" t="s">
        <v>41</v>
      </c>
      <c r="N82" t="s">
        <v>53</v>
      </c>
      <c r="O82" t="s">
        <v>54</v>
      </c>
      <c r="P82" t="s">
        <v>44</v>
      </c>
      <c r="Q82" t="s">
        <v>45</v>
      </c>
      <c r="R82" t="s">
        <v>45</v>
      </c>
      <c r="S82" t="s">
        <v>45</v>
      </c>
      <c r="T82" t="s">
        <v>63</v>
      </c>
      <c r="U82" t="s">
        <v>45</v>
      </c>
      <c r="V82" t="s">
        <v>45</v>
      </c>
      <c r="W82" t="s">
        <v>45</v>
      </c>
      <c r="X82">
        <v>3679.37</v>
      </c>
      <c r="Z82">
        <v>220.76219999999998</v>
      </c>
      <c r="AA82">
        <v>220.76219999999998</v>
      </c>
      <c r="AB82">
        <v>220.76219999999998</v>
      </c>
      <c r="AC82">
        <v>3</v>
      </c>
      <c r="AD82">
        <v>360.01663405088061</v>
      </c>
      <c r="AE82">
        <v>2657.0667659491191</v>
      </c>
      <c r="AH82" t="s">
        <v>73</v>
      </c>
      <c r="AI82" t="s">
        <v>74</v>
      </c>
    </row>
    <row r="83" spans="1:35" x14ac:dyDescent="0.25">
      <c r="A83" t="s">
        <v>362</v>
      </c>
      <c r="B83" s="1">
        <v>44106</v>
      </c>
      <c r="C83" t="s">
        <v>100</v>
      </c>
      <c r="D83" t="s">
        <v>169</v>
      </c>
      <c r="E83" t="s">
        <v>69</v>
      </c>
      <c r="F83">
        <v>27</v>
      </c>
      <c r="G83" t="s">
        <v>38</v>
      </c>
      <c r="H83" s="1">
        <v>43347</v>
      </c>
      <c r="I83" s="29">
        <f>YEAR(Tabla1[[#This Row],[Ingreso]])</f>
        <v>2018</v>
      </c>
      <c r="J83">
        <v>2.0737704918032787</v>
      </c>
      <c r="K83" t="s">
        <v>39</v>
      </c>
      <c r="L83" t="s">
        <v>40</v>
      </c>
      <c r="M83" t="s">
        <v>41</v>
      </c>
      <c r="N83" t="s">
        <v>53</v>
      </c>
      <c r="O83" t="s">
        <v>54</v>
      </c>
      <c r="P83" t="s">
        <v>44</v>
      </c>
      <c r="Q83" t="s">
        <v>45</v>
      </c>
      <c r="R83" t="s">
        <v>45</v>
      </c>
      <c r="S83" t="s">
        <v>45</v>
      </c>
      <c r="T83" t="s">
        <v>45</v>
      </c>
      <c r="U83" t="s">
        <v>45</v>
      </c>
      <c r="V83" t="s">
        <v>45</v>
      </c>
      <c r="W83" t="s">
        <v>45</v>
      </c>
      <c r="X83">
        <v>35132.170000000006</v>
      </c>
      <c r="Z83">
        <v>2107.9302000000002</v>
      </c>
      <c r="AA83">
        <v>2107.9302000000002</v>
      </c>
      <c r="AB83">
        <v>2107.9302000000002</v>
      </c>
      <c r="AC83">
        <v>1</v>
      </c>
      <c r="AD83">
        <v>1145.8633398564907</v>
      </c>
      <c r="AE83">
        <v>27662.516060143513</v>
      </c>
      <c r="AH83" t="s">
        <v>73</v>
      </c>
      <c r="AI83" t="s">
        <v>99</v>
      </c>
    </row>
    <row r="84" spans="1:35" x14ac:dyDescent="0.25">
      <c r="A84" t="s">
        <v>362</v>
      </c>
      <c r="B84" s="1">
        <v>44106</v>
      </c>
      <c r="C84" t="s">
        <v>100</v>
      </c>
      <c r="D84" t="s">
        <v>170</v>
      </c>
      <c r="E84" t="s">
        <v>69</v>
      </c>
      <c r="F84">
        <v>27</v>
      </c>
      <c r="G84" t="s">
        <v>38</v>
      </c>
      <c r="H84" s="1">
        <v>43347</v>
      </c>
      <c r="I84" s="29">
        <f>YEAR(Tabla1[[#This Row],[Ingreso]])</f>
        <v>2018</v>
      </c>
      <c r="J84">
        <v>2.0737704918032787</v>
      </c>
      <c r="K84" t="s">
        <v>39</v>
      </c>
      <c r="L84" t="s">
        <v>52</v>
      </c>
      <c r="M84" t="s">
        <v>41</v>
      </c>
      <c r="N84" t="s">
        <v>53</v>
      </c>
      <c r="O84" t="s">
        <v>65</v>
      </c>
      <c r="P84" t="s">
        <v>44</v>
      </c>
      <c r="Q84" t="s">
        <v>63</v>
      </c>
      <c r="R84" t="s">
        <v>45</v>
      </c>
      <c r="S84" t="s">
        <v>45</v>
      </c>
      <c r="T84" t="s">
        <v>63</v>
      </c>
      <c r="U84" t="s">
        <v>45</v>
      </c>
      <c r="V84" t="s">
        <v>45</v>
      </c>
      <c r="W84" t="s">
        <v>45</v>
      </c>
      <c r="X84">
        <v>22432.98</v>
      </c>
      <c r="Z84">
        <v>1345.9787999999999</v>
      </c>
      <c r="AA84">
        <v>1345.9787999999999</v>
      </c>
      <c r="AB84">
        <v>1345.9787999999999</v>
      </c>
      <c r="AC84">
        <v>2</v>
      </c>
      <c r="AD84">
        <v>1463.3385518590999</v>
      </c>
      <c r="AE84">
        <v>16931.705048140902</v>
      </c>
      <c r="AH84" t="s">
        <v>73</v>
      </c>
      <c r="AI84" t="s">
        <v>118</v>
      </c>
    </row>
    <row r="85" spans="1:35" x14ac:dyDescent="0.25">
      <c r="A85" t="s">
        <v>362</v>
      </c>
      <c r="B85" s="1">
        <v>44106</v>
      </c>
      <c r="C85" t="s">
        <v>100</v>
      </c>
      <c r="D85" t="s">
        <v>171</v>
      </c>
      <c r="E85" t="s">
        <v>69</v>
      </c>
      <c r="F85">
        <v>27</v>
      </c>
      <c r="G85" t="s">
        <v>38</v>
      </c>
      <c r="H85" s="1">
        <v>43347</v>
      </c>
      <c r="I85" s="29">
        <f>YEAR(Tabla1[[#This Row],[Ingreso]])</f>
        <v>2018</v>
      </c>
      <c r="J85">
        <v>2.0737704918032787</v>
      </c>
      <c r="K85" t="s">
        <v>39</v>
      </c>
      <c r="L85" t="s">
        <v>40</v>
      </c>
      <c r="M85" t="s">
        <v>41</v>
      </c>
      <c r="N85" t="s">
        <v>53</v>
      </c>
      <c r="O85" t="s">
        <v>65</v>
      </c>
      <c r="P85" t="s">
        <v>44</v>
      </c>
      <c r="Q85" t="s">
        <v>45</v>
      </c>
      <c r="R85" t="s">
        <v>45</v>
      </c>
      <c r="S85" t="s">
        <v>45</v>
      </c>
      <c r="T85" t="s">
        <v>45</v>
      </c>
      <c r="U85" t="s">
        <v>45</v>
      </c>
      <c r="V85" t="s">
        <v>45</v>
      </c>
      <c r="W85" t="s">
        <v>45</v>
      </c>
      <c r="X85">
        <v>11501.28</v>
      </c>
      <c r="Z85">
        <v>690.07680000000005</v>
      </c>
      <c r="AA85">
        <v>690.07680000000005</v>
      </c>
      <c r="AB85">
        <v>690.07680000000005</v>
      </c>
      <c r="AC85">
        <v>4</v>
      </c>
      <c r="AD85">
        <v>1500.4931506849316</v>
      </c>
      <c r="AE85">
        <v>7930.5564493150687</v>
      </c>
      <c r="AH85" t="s">
        <v>73</v>
      </c>
      <c r="AI85" t="s">
        <v>118</v>
      </c>
    </row>
    <row r="86" spans="1:35" x14ac:dyDescent="0.25">
      <c r="A86" t="s">
        <v>362</v>
      </c>
      <c r="B86" s="1">
        <v>44106</v>
      </c>
      <c r="C86" t="s">
        <v>100</v>
      </c>
      <c r="D86" t="s">
        <v>172</v>
      </c>
      <c r="E86" t="s">
        <v>69</v>
      </c>
      <c r="F86">
        <v>27</v>
      </c>
      <c r="G86" t="s">
        <v>38</v>
      </c>
      <c r="H86" s="1">
        <v>43663</v>
      </c>
      <c r="I86" s="29">
        <f>YEAR(Tabla1[[#This Row],[Ingreso]])</f>
        <v>2019</v>
      </c>
      <c r="J86">
        <v>1.2103825136612021</v>
      </c>
      <c r="K86" t="s">
        <v>39</v>
      </c>
      <c r="L86" t="s">
        <v>40</v>
      </c>
      <c r="M86" t="s">
        <v>41</v>
      </c>
      <c r="N86" t="s">
        <v>42</v>
      </c>
      <c r="O86" t="s">
        <v>65</v>
      </c>
      <c r="P86" t="s">
        <v>44</v>
      </c>
      <c r="Q86" t="s">
        <v>45</v>
      </c>
      <c r="R86" t="s">
        <v>45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>
        <v>36150.189999999995</v>
      </c>
      <c r="Z86">
        <v>2169.0113999999994</v>
      </c>
      <c r="AA86">
        <v>2169.0113999999994</v>
      </c>
      <c r="AB86">
        <v>2169.0113999999994</v>
      </c>
      <c r="AC86">
        <v>2</v>
      </c>
      <c r="AD86">
        <v>2358.1337247227657</v>
      </c>
      <c r="AE86">
        <v>27285.022075277229</v>
      </c>
      <c r="AH86" t="s">
        <v>73</v>
      </c>
      <c r="AI86" t="s">
        <v>99</v>
      </c>
    </row>
    <row r="87" spans="1:35" x14ac:dyDescent="0.25">
      <c r="A87" t="s">
        <v>362</v>
      </c>
      <c r="B87" s="1">
        <v>44106</v>
      </c>
      <c r="C87" t="s">
        <v>100</v>
      </c>
      <c r="D87" t="s">
        <v>173</v>
      </c>
      <c r="E87" t="s">
        <v>69</v>
      </c>
      <c r="F87">
        <v>27</v>
      </c>
      <c r="G87" t="s">
        <v>38</v>
      </c>
      <c r="H87" s="1">
        <v>43663</v>
      </c>
      <c r="I87" s="29">
        <f>YEAR(Tabla1[[#This Row],[Ingreso]])</f>
        <v>2019</v>
      </c>
      <c r="J87">
        <v>1.2103825136612021</v>
      </c>
      <c r="K87" t="s">
        <v>39</v>
      </c>
      <c r="L87" t="s">
        <v>62</v>
      </c>
      <c r="M87" t="s">
        <v>77</v>
      </c>
      <c r="N87" t="s">
        <v>78</v>
      </c>
      <c r="O87" t="s">
        <v>65</v>
      </c>
      <c r="P87" t="s">
        <v>66</v>
      </c>
      <c r="Q87" t="s">
        <v>63</v>
      </c>
      <c r="R87" t="s">
        <v>45</v>
      </c>
      <c r="S87" t="s">
        <v>63</v>
      </c>
      <c r="T87" t="s">
        <v>45</v>
      </c>
      <c r="U87" t="s">
        <v>63</v>
      </c>
      <c r="V87" t="s">
        <v>45</v>
      </c>
      <c r="W87" t="s">
        <v>45</v>
      </c>
      <c r="X87">
        <v>124833.22</v>
      </c>
      <c r="Z87">
        <v>7489.9931999999999</v>
      </c>
      <c r="AA87">
        <v>7489.9931999999999</v>
      </c>
      <c r="AB87">
        <v>7489.9931999999999</v>
      </c>
      <c r="AC87">
        <v>3</v>
      </c>
      <c r="AD87">
        <v>12214.600782778865</v>
      </c>
      <c r="AE87">
        <v>90148.639617221139</v>
      </c>
      <c r="AH87" t="s">
        <v>73</v>
      </c>
      <c r="AI87" t="s">
        <v>74</v>
      </c>
    </row>
    <row r="88" spans="1:35" x14ac:dyDescent="0.25">
      <c r="A88" t="s">
        <v>34</v>
      </c>
      <c r="B88" s="1">
        <v>44106</v>
      </c>
      <c r="C88" t="s">
        <v>100</v>
      </c>
      <c r="D88" t="s">
        <v>174</v>
      </c>
      <c r="E88" t="s">
        <v>69</v>
      </c>
      <c r="F88">
        <v>27</v>
      </c>
      <c r="G88" t="s">
        <v>38</v>
      </c>
      <c r="H88" s="1">
        <v>43277</v>
      </c>
      <c r="I88" s="29">
        <f>YEAR(Tabla1[[#This Row],[Ingreso]])</f>
        <v>2018</v>
      </c>
      <c r="J88">
        <v>2.2650273224043715</v>
      </c>
      <c r="K88" t="s">
        <v>39</v>
      </c>
      <c r="L88" t="s">
        <v>40</v>
      </c>
      <c r="M88" t="s">
        <v>77</v>
      </c>
      <c r="N88" t="s">
        <v>78</v>
      </c>
      <c r="O88" t="s">
        <v>65</v>
      </c>
      <c r="P88" t="s">
        <v>66</v>
      </c>
      <c r="Q88" t="s">
        <v>45</v>
      </c>
      <c r="R88" t="s">
        <v>45</v>
      </c>
      <c r="S88" t="s">
        <v>45</v>
      </c>
      <c r="T88" t="s">
        <v>45</v>
      </c>
      <c r="U88" t="s">
        <v>45</v>
      </c>
      <c r="V88" t="s">
        <v>45</v>
      </c>
      <c r="W88" t="s">
        <v>45</v>
      </c>
      <c r="X88">
        <v>67754.960000000006</v>
      </c>
      <c r="Z88">
        <v>4065.2976000000003</v>
      </c>
      <c r="AA88">
        <v>4065.2976000000003</v>
      </c>
      <c r="AB88">
        <v>4065.2976000000003</v>
      </c>
      <c r="AC88">
        <v>4</v>
      </c>
      <c r="AD88">
        <v>8839.5251141552526</v>
      </c>
      <c r="AE88">
        <v>46719.542085844754</v>
      </c>
      <c r="AH88" t="s">
        <v>73</v>
      </c>
      <c r="AI88" t="s">
        <v>79</v>
      </c>
    </row>
    <row r="89" spans="1:35" x14ac:dyDescent="0.25">
      <c r="A89" t="s">
        <v>75</v>
      </c>
      <c r="B89" s="1">
        <v>44106</v>
      </c>
      <c r="C89" t="s">
        <v>100</v>
      </c>
      <c r="D89" t="s">
        <v>175</v>
      </c>
      <c r="E89" t="s">
        <v>69</v>
      </c>
      <c r="F89">
        <v>27</v>
      </c>
      <c r="G89" t="s">
        <v>38</v>
      </c>
      <c r="H89" s="1">
        <v>43572</v>
      </c>
      <c r="I89" s="29">
        <f>YEAR(Tabla1[[#This Row],[Ingreso]])</f>
        <v>2019</v>
      </c>
      <c r="J89">
        <v>1.459016393442623</v>
      </c>
      <c r="K89" t="s">
        <v>39</v>
      </c>
      <c r="L89" t="s">
        <v>40</v>
      </c>
      <c r="M89" t="s">
        <v>77</v>
      </c>
      <c r="N89" t="s">
        <v>78</v>
      </c>
      <c r="O89" t="s">
        <v>65</v>
      </c>
      <c r="P89" t="s">
        <v>66</v>
      </c>
      <c r="Q89" t="s">
        <v>45</v>
      </c>
      <c r="R89" t="s">
        <v>45</v>
      </c>
      <c r="S89" t="s">
        <v>45</v>
      </c>
      <c r="T89" t="s">
        <v>63</v>
      </c>
      <c r="U89" t="s">
        <v>45</v>
      </c>
      <c r="V89" t="s">
        <v>45</v>
      </c>
      <c r="W89" t="s">
        <v>45</v>
      </c>
      <c r="Z89">
        <v>0</v>
      </c>
      <c r="AA89">
        <v>0</v>
      </c>
      <c r="AB89">
        <v>0</v>
      </c>
      <c r="AC89">
        <v>4</v>
      </c>
      <c r="AD89">
        <v>0</v>
      </c>
      <c r="AE89">
        <v>0</v>
      </c>
      <c r="AH89" t="s">
        <v>73</v>
      </c>
      <c r="AI89" t="s">
        <v>79</v>
      </c>
    </row>
    <row r="90" spans="1:35" x14ac:dyDescent="0.25">
      <c r="A90" t="s">
        <v>75</v>
      </c>
      <c r="B90" s="1">
        <v>44106</v>
      </c>
      <c r="C90" t="s">
        <v>100</v>
      </c>
      <c r="D90" t="s">
        <v>176</v>
      </c>
      <c r="E90" t="s">
        <v>69</v>
      </c>
      <c r="F90">
        <v>27</v>
      </c>
      <c r="G90" t="s">
        <v>38</v>
      </c>
      <c r="H90" s="1">
        <v>43572</v>
      </c>
      <c r="I90" s="29">
        <f>YEAR(Tabla1[[#This Row],[Ingreso]])</f>
        <v>2019</v>
      </c>
      <c r="J90">
        <v>1.459016393442623</v>
      </c>
      <c r="K90" t="s">
        <v>39</v>
      </c>
      <c r="L90" t="s">
        <v>40</v>
      </c>
      <c r="M90" t="s">
        <v>41</v>
      </c>
      <c r="N90" t="s">
        <v>78</v>
      </c>
      <c r="O90" t="s">
        <v>65</v>
      </c>
      <c r="P90" t="s">
        <v>44</v>
      </c>
      <c r="Q90" t="s">
        <v>45</v>
      </c>
      <c r="R90" t="s">
        <v>45</v>
      </c>
      <c r="S90" t="s">
        <v>45</v>
      </c>
      <c r="T90" t="s">
        <v>45</v>
      </c>
      <c r="U90" t="s">
        <v>45</v>
      </c>
      <c r="V90" t="s">
        <v>45</v>
      </c>
      <c r="W90" t="s">
        <v>45</v>
      </c>
      <c r="X90">
        <v>69309.73</v>
      </c>
      <c r="Z90">
        <v>4158.5837999999994</v>
      </c>
      <c r="AA90">
        <v>4158.5837999999994</v>
      </c>
      <c r="AB90">
        <v>4158.5837999999994</v>
      </c>
      <c r="AC90">
        <v>10</v>
      </c>
      <c r="AD90">
        <v>22605.913242009134</v>
      </c>
      <c r="AE90">
        <v>34228.065357990869</v>
      </c>
      <c r="AH90" t="s">
        <v>73</v>
      </c>
      <c r="AI90" t="s">
        <v>74</v>
      </c>
    </row>
    <row r="91" spans="1:35" x14ac:dyDescent="0.25">
      <c r="A91" t="s">
        <v>75</v>
      </c>
      <c r="B91" s="1">
        <v>44106</v>
      </c>
      <c r="C91" t="s">
        <v>100</v>
      </c>
      <c r="D91" t="s">
        <v>177</v>
      </c>
      <c r="E91" t="s">
        <v>69</v>
      </c>
      <c r="F91">
        <v>27</v>
      </c>
      <c r="G91" t="s">
        <v>38</v>
      </c>
      <c r="H91" s="1">
        <v>43572</v>
      </c>
      <c r="I91" s="29">
        <f>YEAR(Tabla1[[#This Row],[Ingreso]])</f>
        <v>2019</v>
      </c>
      <c r="J91">
        <v>1.459016393442623</v>
      </c>
      <c r="K91" t="s">
        <v>39</v>
      </c>
      <c r="L91" t="s">
        <v>40</v>
      </c>
      <c r="M91" t="s">
        <v>41</v>
      </c>
      <c r="N91" t="s">
        <v>78</v>
      </c>
      <c r="O91" t="s">
        <v>65</v>
      </c>
      <c r="P91" t="s">
        <v>44</v>
      </c>
      <c r="Q91" t="s">
        <v>45</v>
      </c>
      <c r="R91" t="s">
        <v>45</v>
      </c>
      <c r="S91" t="s">
        <v>45</v>
      </c>
      <c r="T91" t="s">
        <v>45</v>
      </c>
      <c r="U91" t="s">
        <v>45</v>
      </c>
      <c r="V91" t="s">
        <v>45</v>
      </c>
      <c r="W91" t="s">
        <v>45</v>
      </c>
      <c r="Z91">
        <v>0</v>
      </c>
      <c r="AA91">
        <v>0</v>
      </c>
      <c r="AB91">
        <v>0</v>
      </c>
      <c r="AC91">
        <v>13</v>
      </c>
      <c r="AD91">
        <v>0</v>
      </c>
      <c r="AE91">
        <v>0</v>
      </c>
      <c r="AH91" t="s">
        <v>73</v>
      </c>
      <c r="AI91" t="s">
        <v>92</v>
      </c>
    </row>
    <row r="92" spans="1:35" x14ac:dyDescent="0.25">
      <c r="A92" t="s">
        <v>34</v>
      </c>
      <c r="B92" s="1">
        <v>44106</v>
      </c>
      <c r="C92" t="s">
        <v>100</v>
      </c>
      <c r="D92" t="s">
        <v>178</v>
      </c>
      <c r="E92" t="s">
        <v>69</v>
      </c>
      <c r="F92">
        <v>27</v>
      </c>
      <c r="G92" t="s">
        <v>38</v>
      </c>
      <c r="H92" s="1">
        <v>43458</v>
      </c>
      <c r="I92" s="29">
        <f>YEAR(Tabla1[[#This Row],[Ingreso]])</f>
        <v>2018</v>
      </c>
      <c r="J92">
        <v>1.7704918032786885</v>
      </c>
      <c r="K92" t="s">
        <v>39</v>
      </c>
      <c r="L92" t="s">
        <v>89</v>
      </c>
      <c r="M92" t="s">
        <v>41</v>
      </c>
      <c r="N92" t="s">
        <v>53</v>
      </c>
      <c r="O92" t="s">
        <v>65</v>
      </c>
      <c r="P92" t="s">
        <v>44</v>
      </c>
      <c r="Q92" t="s">
        <v>45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45</v>
      </c>
      <c r="X92">
        <v>72152.800000000017</v>
      </c>
      <c r="Z92">
        <v>4329.1680000000006</v>
      </c>
      <c r="AA92">
        <v>4329.1680000000006</v>
      </c>
      <c r="AB92">
        <v>4329.1680000000006</v>
      </c>
      <c r="AC92">
        <v>4</v>
      </c>
      <c r="AD92">
        <v>9413.28114807567</v>
      </c>
      <c r="AE92">
        <v>49752.014851924345</v>
      </c>
      <c r="AH92" t="s">
        <v>73</v>
      </c>
      <c r="AI92" t="s">
        <v>92</v>
      </c>
    </row>
    <row r="93" spans="1:35" x14ac:dyDescent="0.25">
      <c r="A93" t="s">
        <v>362</v>
      </c>
      <c r="B93" s="1">
        <v>44106</v>
      </c>
      <c r="C93" t="s">
        <v>100</v>
      </c>
      <c r="D93" t="s">
        <v>179</v>
      </c>
      <c r="E93" t="s">
        <v>69</v>
      </c>
      <c r="F93">
        <v>27</v>
      </c>
      <c r="G93" t="s">
        <v>38</v>
      </c>
      <c r="H93" s="1">
        <v>42905</v>
      </c>
      <c r="I93" s="29">
        <f>YEAR(Tabla1[[#This Row],[Ingreso]])</f>
        <v>2017</v>
      </c>
      <c r="J93">
        <v>3.2814207650273226</v>
      </c>
      <c r="K93" t="s">
        <v>51</v>
      </c>
      <c r="L93" t="s">
        <v>70</v>
      </c>
      <c r="M93" t="s">
        <v>41</v>
      </c>
      <c r="N93" t="s">
        <v>53</v>
      </c>
      <c r="O93" t="s">
        <v>54</v>
      </c>
      <c r="P93" t="s">
        <v>44</v>
      </c>
      <c r="Q93" t="s">
        <v>45</v>
      </c>
      <c r="R93" t="s">
        <v>46</v>
      </c>
      <c r="S93" t="s">
        <v>63</v>
      </c>
      <c r="T93" t="s">
        <v>45</v>
      </c>
      <c r="U93" t="s">
        <v>45</v>
      </c>
      <c r="V93" t="s">
        <v>45</v>
      </c>
      <c r="W93" t="s">
        <v>45</v>
      </c>
      <c r="X93">
        <v>34113.9</v>
      </c>
      <c r="Z93">
        <v>2046.8340000000001</v>
      </c>
      <c r="AA93">
        <v>2046.8340000000001</v>
      </c>
      <c r="AB93">
        <v>2046.8340000000001</v>
      </c>
      <c r="AC93">
        <v>3</v>
      </c>
      <c r="AD93">
        <v>3337.9549902152644</v>
      </c>
      <c r="AE93">
        <v>24635.443009784736</v>
      </c>
      <c r="AH93" t="s">
        <v>73</v>
      </c>
      <c r="AI93" t="s">
        <v>118</v>
      </c>
    </row>
    <row r="94" spans="1:35" x14ac:dyDescent="0.25">
      <c r="A94" t="s">
        <v>362</v>
      </c>
      <c r="B94" s="1">
        <v>44106</v>
      </c>
      <c r="C94" t="s">
        <v>100</v>
      </c>
      <c r="D94" t="s">
        <v>180</v>
      </c>
      <c r="E94" t="s">
        <v>69</v>
      </c>
      <c r="F94">
        <v>28</v>
      </c>
      <c r="G94" t="s">
        <v>38</v>
      </c>
      <c r="H94" s="1">
        <v>42620</v>
      </c>
      <c r="I94" s="29">
        <f>YEAR(Tabla1[[#This Row],[Ingreso]])</f>
        <v>2016</v>
      </c>
      <c r="J94">
        <v>4.0601092896174862</v>
      </c>
      <c r="K94" t="s">
        <v>51</v>
      </c>
      <c r="L94" t="s">
        <v>52</v>
      </c>
      <c r="M94" t="s">
        <v>77</v>
      </c>
      <c r="N94" t="s">
        <v>53</v>
      </c>
      <c r="O94" t="s">
        <v>54</v>
      </c>
      <c r="P94" t="s">
        <v>44</v>
      </c>
      <c r="Q94" t="s">
        <v>45</v>
      </c>
      <c r="R94" t="s">
        <v>46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>
        <v>52034.64</v>
      </c>
      <c r="Z94">
        <v>3122.0783999999999</v>
      </c>
      <c r="AA94">
        <v>3122.0783999999999</v>
      </c>
      <c r="AB94">
        <v>3122.0783999999999</v>
      </c>
      <c r="AC94">
        <v>3</v>
      </c>
      <c r="AD94">
        <v>5091.4520547945212</v>
      </c>
      <c r="AE94">
        <v>37576.952745205475</v>
      </c>
    </row>
    <row r="95" spans="1:35" x14ac:dyDescent="0.25">
      <c r="A95" t="s">
        <v>362</v>
      </c>
      <c r="B95" s="1">
        <v>44106</v>
      </c>
      <c r="C95" t="s">
        <v>100</v>
      </c>
      <c r="D95" t="s">
        <v>181</v>
      </c>
      <c r="E95" t="s">
        <v>69</v>
      </c>
      <c r="F95">
        <v>28</v>
      </c>
      <c r="G95" t="s">
        <v>38</v>
      </c>
      <c r="H95" s="1">
        <v>42620</v>
      </c>
      <c r="I95" s="29">
        <f>YEAR(Tabla1[[#This Row],[Ingreso]])</f>
        <v>2016</v>
      </c>
      <c r="J95">
        <v>4.0601092896174862</v>
      </c>
      <c r="K95" t="s">
        <v>51</v>
      </c>
      <c r="L95" t="s">
        <v>40</v>
      </c>
      <c r="M95" t="s">
        <v>77</v>
      </c>
      <c r="N95" t="s">
        <v>53</v>
      </c>
      <c r="O95" t="s">
        <v>54</v>
      </c>
      <c r="P95" t="s">
        <v>44</v>
      </c>
      <c r="Q95" t="s">
        <v>46</v>
      </c>
      <c r="R95" t="s">
        <v>45</v>
      </c>
      <c r="S95" t="s">
        <v>45</v>
      </c>
      <c r="T95" t="s">
        <v>46</v>
      </c>
      <c r="U95" t="s">
        <v>45</v>
      </c>
      <c r="V95" t="s">
        <v>46</v>
      </c>
      <c r="W95" t="s">
        <v>63</v>
      </c>
      <c r="X95">
        <v>33367.919999999998</v>
      </c>
      <c r="Z95">
        <v>2002.0751999999998</v>
      </c>
      <c r="AA95">
        <v>2002.0751999999998</v>
      </c>
      <c r="AB95">
        <v>2002.0751999999998</v>
      </c>
      <c r="AC95">
        <v>7</v>
      </c>
      <c r="AD95">
        <v>7618.2465753424649</v>
      </c>
      <c r="AE95">
        <v>19743.447824657535</v>
      </c>
    </row>
    <row r="96" spans="1:35" x14ac:dyDescent="0.25">
      <c r="A96" t="s">
        <v>34</v>
      </c>
      <c r="B96" s="1">
        <v>44106</v>
      </c>
      <c r="C96" t="s">
        <v>100</v>
      </c>
      <c r="D96" t="s">
        <v>182</v>
      </c>
      <c r="E96" t="s">
        <v>69</v>
      </c>
      <c r="F96">
        <v>28</v>
      </c>
      <c r="G96" t="s">
        <v>38</v>
      </c>
      <c r="H96" s="1">
        <v>42819</v>
      </c>
      <c r="I96" s="29">
        <f>YEAR(Tabla1[[#This Row],[Ingreso]])</f>
        <v>2017</v>
      </c>
      <c r="J96">
        <v>3.5163934426229506</v>
      </c>
      <c r="K96" t="s">
        <v>51</v>
      </c>
      <c r="L96" t="s">
        <v>96</v>
      </c>
      <c r="M96" t="s">
        <v>77</v>
      </c>
      <c r="N96" t="s">
        <v>53</v>
      </c>
      <c r="O96" t="s">
        <v>65</v>
      </c>
      <c r="P96" t="s">
        <v>44</v>
      </c>
      <c r="Q96" t="s">
        <v>46</v>
      </c>
      <c r="R96" t="s">
        <v>45</v>
      </c>
      <c r="S96" t="s">
        <v>45</v>
      </c>
      <c r="T96" t="s">
        <v>45</v>
      </c>
      <c r="U96" t="s">
        <v>63</v>
      </c>
      <c r="V96" t="s">
        <v>45</v>
      </c>
      <c r="W96" t="s">
        <v>63</v>
      </c>
      <c r="X96">
        <v>1798.36</v>
      </c>
      <c r="Z96">
        <v>107.90159999999999</v>
      </c>
      <c r="AA96">
        <v>107.90159999999999</v>
      </c>
      <c r="AB96">
        <v>107.90159999999999</v>
      </c>
      <c r="AC96">
        <v>1</v>
      </c>
      <c r="AD96">
        <v>58.654924983692105</v>
      </c>
      <c r="AE96">
        <v>1416.0002750163078</v>
      </c>
    </row>
    <row r="97" spans="1:31" x14ac:dyDescent="0.25">
      <c r="A97" t="s">
        <v>362</v>
      </c>
      <c r="B97" s="1">
        <v>44106</v>
      </c>
      <c r="C97" t="s">
        <v>100</v>
      </c>
      <c r="D97" t="s">
        <v>183</v>
      </c>
      <c r="E97" t="s">
        <v>69</v>
      </c>
      <c r="F97">
        <v>30</v>
      </c>
      <c r="G97" t="s">
        <v>50</v>
      </c>
      <c r="H97" s="1">
        <v>43437</v>
      </c>
      <c r="I97" s="29">
        <f>YEAR(Tabla1[[#This Row],[Ingreso]])</f>
        <v>2018</v>
      </c>
      <c r="J97">
        <v>1.8278688524590163</v>
      </c>
      <c r="K97" t="s">
        <v>39</v>
      </c>
      <c r="L97" t="s">
        <v>89</v>
      </c>
      <c r="M97" t="s">
        <v>77</v>
      </c>
      <c r="N97" t="s">
        <v>78</v>
      </c>
      <c r="O97" t="s">
        <v>54</v>
      </c>
      <c r="P97" t="s">
        <v>44</v>
      </c>
      <c r="Q97" t="s">
        <v>45</v>
      </c>
      <c r="R97" t="s">
        <v>45</v>
      </c>
      <c r="S97" t="s">
        <v>45</v>
      </c>
      <c r="T97" t="s">
        <v>63</v>
      </c>
      <c r="U97" t="s">
        <v>45</v>
      </c>
      <c r="V97" t="s">
        <v>63</v>
      </c>
      <c r="W97" t="s">
        <v>45</v>
      </c>
      <c r="X97">
        <v>43211.12000000001</v>
      </c>
      <c r="Z97">
        <v>2592.6672000000003</v>
      </c>
      <c r="AA97">
        <v>2592.6672000000003</v>
      </c>
      <c r="AB97">
        <v>2592.6672000000003</v>
      </c>
      <c r="AC97">
        <v>4</v>
      </c>
      <c r="AD97">
        <v>5637.4585779517301</v>
      </c>
      <c r="AE97">
        <v>29795.659822048277</v>
      </c>
    </row>
    <row r="98" spans="1:31" x14ac:dyDescent="0.25">
      <c r="A98" t="s">
        <v>362</v>
      </c>
      <c r="B98" s="1">
        <v>44106</v>
      </c>
      <c r="C98" t="s">
        <v>100</v>
      </c>
      <c r="D98" t="s">
        <v>184</v>
      </c>
      <c r="E98" t="s">
        <v>69</v>
      </c>
      <c r="F98">
        <v>30</v>
      </c>
      <c r="G98" t="s">
        <v>50</v>
      </c>
      <c r="H98" s="1">
        <v>43437</v>
      </c>
      <c r="I98" s="29">
        <f>YEAR(Tabla1[[#This Row],[Ingreso]])</f>
        <v>2018</v>
      </c>
      <c r="J98">
        <v>1.8278688524590163</v>
      </c>
      <c r="K98" t="s">
        <v>39</v>
      </c>
      <c r="L98" t="s">
        <v>40</v>
      </c>
      <c r="M98" t="s">
        <v>41</v>
      </c>
      <c r="N98" t="s">
        <v>78</v>
      </c>
      <c r="O98" t="s">
        <v>65</v>
      </c>
      <c r="P98" t="s">
        <v>66</v>
      </c>
      <c r="Q98" t="s">
        <v>63</v>
      </c>
      <c r="R98" t="s">
        <v>45</v>
      </c>
      <c r="S98" t="s">
        <v>63</v>
      </c>
      <c r="T98" t="s">
        <v>63</v>
      </c>
      <c r="U98" t="s">
        <v>45</v>
      </c>
      <c r="V98" t="s">
        <v>63</v>
      </c>
      <c r="W98" t="s">
        <v>45</v>
      </c>
      <c r="X98">
        <v>65826.76999999999</v>
      </c>
      <c r="Z98">
        <v>3949.6061999999993</v>
      </c>
      <c r="AA98">
        <v>3949.6061999999993</v>
      </c>
      <c r="AB98">
        <v>3949.6061999999993</v>
      </c>
      <c r="AC98">
        <v>9</v>
      </c>
      <c r="AD98">
        <v>19322.926614481406</v>
      </c>
      <c r="AE98">
        <v>34655.024785518588</v>
      </c>
    </row>
    <row r="99" spans="1:31" x14ac:dyDescent="0.25">
      <c r="A99" t="s">
        <v>84</v>
      </c>
      <c r="B99" s="1">
        <v>44106</v>
      </c>
      <c r="C99" t="s">
        <v>100</v>
      </c>
      <c r="D99" t="s">
        <v>185</v>
      </c>
      <c r="E99" t="s">
        <v>69</v>
      </c>
      <c r="F99">
        <v>30</v>
      </c>
      <c r="G99" t="s">
        <v>50</v>
      </c>
      <c r="H99" s="1">
        <v>42997</v>
      </c>
      <c r="I99" s="29">
        <f>YEAR(Tabla1[[#This Row],[Ingreso]])</f>
        <v>2017</v>
      </c>
      <c r="J99">
        <v>3.0300546448087431</v>
      </c>
      <c r="K99" t="s">
        <v>51</v>
      </c>
      <c r="L99" t="s">
        <v>96</v>
      </c>
      <c r="M99" t="s">
        <v>41</v>
      </c>
      <c r="N99" t="s">
        <v>78</v>
      </c>
      <c r="O99" t="s">
        <v>54</v>
      </c>
      <c r="P99" t="s">
        <v>66</v>
      </c>
      <c r="Q99" t="s">
        <v>45</v>
      </c>
      <c r="R99" t="s">
        <v>45</v>
      </c>
      <c r="S99" t="s">
        <v>45</v>
      </c>
      <c r="T99" t="s">
        <v>63</v>
      </c>
      <c r="U99" t="s">
        <v>45</v>
      </c>
      <c r="V99" t="s">
        <v>63</v>
      </c>
      <c r="W99" t="s">
        <v>45</v>
      </c>
      <c r="X99">
        <v>4114.8599999999997</v>
      </c>
      <c r="Z99">
        <v>246.89159999999998</v>
      </c>
      <c r="AA99">
        <v>246.89159999999998</v>
      </c>
      <c r="AB99">
        <v>246.89159999999998</v>
      </c>
      <c r="AC99">
        <v>7</v>
      </c>
      <c r="AD99">
        <v>939.46575342465746</v>
      </c>
      <c r="AE99">
        <v>2434.7194465753423</v>
      </c>
    </row>
    <row r="100" spans="1:31" x14ac:dyDescent="0.25">
      <c r="A100" t="s">
        <v>60</v>
      </c>
      <c r="B100" s="1">
        <v>44106</v>
      </c>
      <c r="C100" t="s">
        <v>100</v>
      </c>
      <c r="D100" t="s">
        <v>186</v>
      </c>
      <c r="E100" t="s">
        <v>69</v>
      </c>
      <c r="F100">
        <v>30</v>
      </c>
      <c r="G100" t="s">
        <v>50</v>
      </c>
      <c r="H100" s="1">
        <v>42878</v>
      </c>
      <c r="I100" s="29">
        <f>YEAR(Tabla1[[#This Row],[Ingreso]])</f>
        <v>2017</v>
      </c>
      <c r="J100">
        <v>3.3551912568306013</v>
      </c>
      <c r="K100" t="s">
        <v>51</v>
      </c>
      <c r="L100" t="s">
        <v>40</v>
      </c>
      <c r="M100" t="s">
        <v>41</v>
      </c>
      <c r="N100" t="s">
        <v>78</v>
      </c>
      <c r="O100" t="s">
        <v>54</v>
      </c>
      <c r="P100" t="s">
        <v>66</v>
      </c>
      <c r="Q100" t="s">
        <v>45</v>
      </c>
      <c r="R100" t="s">
        <v>45</v>
      </c>
      <c r="S100" t="s">
        <v>45</v>
      </c>
      <c r="T100" t="s">
        <v>63</v>
      </c>
      <c r="U100" t="s">
        <v>45</v>
      </c>
      <c r="V100" t="s">
        <v>63</v>
      </c>
      <c r="W100" t="s">
        <v>45</v>
      </c>
      <c r="X100">
        <v>48087.8</v>
      </c>
      <c r="Z100">
        <v>2885.268</v>
      </c>
      <c r="AA100">
        <v>2885.268</v>
      </c>
      <c r="AB100">
        <v>2885.268</v>
      </c>
      <c r="AC100">
        <v>2</v>
      </c>
      <c r="AD100">
        <v>3136.8427919112851</v>
      </c>
      <c r="AE100">
        <v>36295.153208088719</v>
      </c>
    </row>
    <row r="101" spans="1:31" x14ac:dyDescent="0.25">
      <c r="A101" t="s">
        <v>362</v>
      </c>
      <c r="B101" s="1">
        <v>44106</v>
      </c>
      <c r="C101" t="s">
        <v>100</v>
      </c>
      <c r="D101" t="s">
        <v>187</v>
      </c>
      <c r="E101" t="s">
        <v>69</v>
      </c>
      <c r="F101">
        <v>30</v>
      </c>
      <c r="G101" t="s">
        <v>50</v>
      </c>
      <c r="H101" s="1">
        <v>43090</v>
      </c>
      <c r="I101" s="29">
        <f>YEAR(Tabla1[[#This Row],[Ingreso]])</f>
        <v>2017</v>
      </c>
      <c r="J101">
        <v>2.7759562841530054</v>
      </c>
      <c r="K101" t="s">
        <v>39</v>
      </c>
      <c r="L101" t="s">
        <v>40</v>
      </c>
      <c r="M101" t="s">
        <v>41</v>
      </c>
      <c r="N101" t="s">
        <v>78</v>
      </c>
      <c r="O101" t="s">
        <v>54</v>
      </c>
      <c r="P101" t="s">
        <v>66</v>
      </c>
      <c r="Q101" t="s">
        <v>63</v>
      </c>
      <c r="R101" t="s">
        <v>45</v>
      </c>
      <c r="S101" t="s">
        <v>63</v>
      </c>
      <c r="T101" t="s">
        <v>63</v>
      </c>
      <c r="U101" t="s">
        <v>45</v>
      </c>
      <c r="V101" t="s">
        <v>45</v>
      </c>
      <c r="W101" t="s">
        <v>63</v>
      </c>
      <c r="X101">
        <v>11242.580000000002</v>
      </c>
      <c r="Z101">
        <v>674.55480000000011</v>
      </c>
      <c r="AA101">
        <v>674.55480000000011</v>
      </c>
      <c r="AB101">
        <v>674.55480000000011</v>
      </c>
      <c r="AC101">
        <v>5</v>
      </c>
      <c r="AD101">
        <v>1833.4279191128508</v>
      </c>
      <c r="AE101">
        <v>7385.4876808871504</v>
      </c>
    </row>
    <row r="102" spans="1:31" x14ac:dyDescent="0.25">
      <c r="A102" t="s">
        <v>362</v>
      </c>
      <c r="B102" s="1">
        <v>44106</v>
      </c>
      <c r="C102" t="s">
        <v>100</v>
      </c>
      <c r="D102" t="s">
        <v>188</v>
      </c>
      <c r="E102" t="s">
        <v>69</v>
      </c>
      <c r="F102">
        <v>30</v>
      </c>
      <c r="G102" t="s">
        <v>50</v>
      </c>
      <c r="H102" s="1">
        <v>43090</v>
      </c>
      <c r="I102" s="29">
        <f>YEAR(Tabla1[[#This Row],[Ingreso]])</f>
        <v>2017</v>
      </c>
      <c r="J102">
        <v>2.7759562841530054</v>
      </c>
      <c r="K102" t="s">
        <v>39</v>
      </c>
      <c r="L102" t="s">
        <v>40</v>
      </c>
      <c r="M102" t="s">
        <v>41</v>
      </c>
      <c r="N102" t="s">
        <v>78</v>
      </c>
      <c r="O102" t="s">
        <v>54</v>
      </c>
      <c r="P102" t="s">
        <v>66</v>
      </c>
      <c r="Q102" t="s">
        <v>45</v>
      </c>
      <c r="R102" t="s">
        <v>45</v>
      </c>
      <c r="S102" t="s">
        <v>45</v>
      </c>
      <c r="T102" t="s">
        <v>63</v>
      </c>
      <c r="U102" t="s">
        <v>45</v>
      </c>
      <c r="V102" t="s">
        <v>45</v>
      </c>
      <c r="W102" t="s">
        <v>63</v>
      </c>
      <c r="X102">
        <v>53775.07</v>
      </c>
      <c r="Z102">
        <v>3226.5041999999999</v>
      </c>
      <c r="AA102">
        <v>3226.5041999999999</v>
      </c>
      <c r="AB102">
        <v>3226.5041999999999</v>
      </c>
      <c r="AC102">
        <v>3</v>
      </c>
      <c r="AD102">
        <v>5261.7485322896282</v>
      </c>
      <c r="AE102">
        <v>38833.808867710373</v>
      </c>
    </row>
    <row r="103" spans="1:31" x14ac:dyDescent="0.25">
      <c r="A103" t="s">
        <v>84</v>
      </c>
      <c r="B103" s="1">
        <v>44106</v>
      </c>
      <c r="C103" t="s">
        <v>100</v>
      </c>
      <c r="D103" t="s">
        <v>189</v>
      </c>
      <c r="E103" t="s">
        <v>69</v>
      </c>
      <c r="F103">
        <v>30</v>
      </c>
      <c r="G103" t="s">
        <v>50</v>
      </c>
      <c r="H103" s="1">
        <v>42717</v>
      </c>
      <c r="I103" s="29">
        <f>YEAR(Tabla1[[#This Row],[Ingreso]])</f>
        <v>2016</v>
      </c>
      <c r="J103">
        <v>3.7950819672131146</v>
      </c>
      <c r="K103" t="s">
        <v>51</v>
      </c>
      <c r="L103" t="s">
        <v>89</v>
      </c>
      <c r="M103" t="s">
        <v>77</v>
      </c>
      <c r="N103" t="s">
        <v>78</v>
      </c>
      <c r="O103" t="s">
        <v>65</v>
      </c>
      <c r="P103" t="s">
        <v>44</v>
      </c>
      <c r="Q103" t="s">
        <v>45</v>
      </c>
      <c r="R103" t="s">
        <v>45</v>
      </c>
      <c r="S103" t="s">
        <v>45</v>
      </c>
      <c r="T103" t="s">
        <v>63</v>
      </c>
      <c r="U103" t="s">
        <v>45</v>
      </c>
      <c r="V103" t="s">
        <v>45</v>
      </c>
      <c r="W103" t="s">
        <v>45</v>
      </c>
      <c r="X103">
        <v>38885.639999999992</v>
      </c>
      <c r="Z103">
        <v>2333.1383999999994</v>
      </c>
      <c r="AA103">
        <v>2333.1383999999994</v>
      </c>
      <c r="AB103">
        <v>2333.1383999999994</v>
      </c>
      <c r="AC103">
        <v>3</v>
      </c>
      <c r="AD103">
        <v>3804.8571428571422</v>
      </c>
      <c r="AE103">
        <v>28081.367657142851</v>
      </c>
    </row>
    <row r="104" spans="1:31" x14ac:dyDescent="0.25">
      <c r="A104" t="s">
        <v>84</v>
      </c>
      <c r="B104" s="1">
        <v>44106</v>
      </c>
      <c r="C104" t="s">
        <v>100</v>
      </c>
      <c r="D104" t="s">
        <v>190</v>
      </c>
      <c r="E104" t="s">
        <v>69</v>
      </c>
      <c r="F104">
        <v>30</v>
      </c>
      <c r="G104" t="s">
        <v>50</v>
      </c>
      <c r="H104" s="1">
        <v>42717</v>
      </c>
      <c r="I104" s="29">
        <f>YEAR(Tabla1[[#This Row],[Ingreso]])</f>
        <v>2016</v>
      </c>
      <c r="J104">
        <v>3.7950819672131146</v>
      </c>
      <c r="K104" t="s">
        <v>51</v>
      </c>
      <c r="L104" t="s">
        <v>72</v>
      </c>
      <c r="M104" t="s">
        <v>77</v>
      </c>
      <c r="N104" t="s">
        <v>53</v>
      </c>
      <c r="O104" t="s">
        <v>54</v>
      </c>
      <c r="P104" t="s">
        <v>44</v>
      </c>
      <c r="Q104" t="s">
        <v>45</v>
      </c>
      <c r="R104" t="s">
        <v>45</v>
      </c>
      <c r="S104" t="s">
        <v>63</v>
      </c>
      <c r="T104" t="s">
        <v>63</v>
      </c>
      <c r="U104" t="s">
        <v>45</v>
      </c>
      <c r="V104" t="s">
        <v>45</v>
      </c>
      <c r="W104" t="s">
        <v>63</v>
      </c>
      <c r="X104">
        <v>54335.199999999997</v>
      </c>
      <c r="Z104">
        <v>3260.1119999999996</v>
      </c>
      <c r="AA104">
        <v>3260.1119999999996</v>
      </c>
      <c r="AB104">
        <v>3260.1119999999996</v>
      </c>
      <c r="AC104">
        <v>5</v>
      </c>
      <c r="AD104">
        <v>8860.9262883235479</v>
      </c>
      <c r="AE104">
        <v>35693.937711676452</v>
      </c>
    </row>
    <row r="105" spans="1:31" x14ac:dyDescent="0.25">
      <c r="A105" t="s">
        <v>119</v>
      </c>
      <c r="B105" s="1">
        <v>44106</v>
      </c>
      <c r="C105" t="s">
        <v>100</v>
      </c>
      <c r="D105" t="s">
        <v>191</v>
      </c>
      <c r="E105" t="s">
        <v>37</v>
      </c>
      <c r="F105">
        <v>30</v>
      </c>
      <c r="G105" t="s">
        <v>50</v>
      </c>
      <c r="H105" s="1">
        <v>42468</v>
      </c>
      <c r="I105" s="29">
        <f>YEAR(Tabla1[[#This Row],[Ingreso]])</f>
        <v>2016</v>
      </c>
      <c r="J105">
        <v>4.4754098360655741</v>
      </c>
      <c r="K105" t="s">
        <v>51</v>
      </c>
      <c r="L105" t="s">
        <v>40</v>
      </c>
      <c r="M105" t="s">
        <v>77</v>
      </c>
      <c r="N105" t="s">
        <v>53</v>
      </c>
      <c r="O105" t="s">
        <v>43</v>
      </c>
      <c r="P105" t="s">
        <v>44</v>
      </c>
      <c r="Q105" t="s">
        <v>45</v>
      </c>
      <c r="R105" t="s">
        <v>46</v>
      </c>
      <c r="S105" t="s">
        <v>45</v>
      </c>
      <c r="T105" t="s">
        <v>63</v>
      </c>
      <c r="U105" t="s">
        <v>63</v>
      </c>
      <c r="V105" t="s">
        <v>45</v>
      </c>
      <c r="W105" t="s">
        <v>63</v>
      </c>
      <c r="X105">
        <v>50737.32</v>
      </c>
      <c r="Z105">
        <v>3044.2392</v>
      </c>
      <c r="AA105">
        <v>3044.2392</v>
      </c>
      <c r="AB105">
        <v>3044.2392</v>
      </c>
      <c r="AC105">
        <v>5</v>
      </c>
      <c r="AD105">
        <v>8274.1878669275939</v>
      </c>
      <c r="AE105">
        <v>33330.414533072406</v>
      </c>
    </row>
    <row r="106" spans="1:31" x14ac:dyDescent="0.25">
      <c r="A106" t="s">
        <v>119</v>
      </c>
      <c r="B106" s="1">
        <v>44106</v>
      </c>
      <c r="C106" t="s">
        <v>100</v>
      </c>
      <c r="D106" t="s">
        <v>192</v>
      </c>
      <c r="E106" t="s">
        <v>37</v>
      </c>
      <c r="F106">
        <v>30</v>
      </c>
      <c r="G106" t="s">
        <v>50</v>
      </c>
      <c r="H106" s="1">
        <v>42468</v>
      </c>
      <c r="I106" s="29">
        <f>YEAR(Tabla1[[#This Row],[Ingreso]])</f>
        <v>2016</v>
      </c>
      <c r="J106">
        <v>4.4754098360655741</v>
      </c>
      <c r="K106" t="s">
        <v>51</v>
      </c>
      <c r="L106" t="s">
        <v>40</v>
      </c>
      <c r="M106" t="s">
        <v>41</v>
      </c>
      <c r="N106" t="s">
        <v>53</v>
      </c>
      <c r="O106" t="s">
        <v>54</v>
      </c>
      <c r="P106" t="s">
        <v>44</v>
      </c>
      <c r="Q106" t="s">
        <v>45</v>
      </c>
      <c r="R106" t="s">
        <v>45</v>
      </c>
      <c r="S106" t="s">
        <v>45</v>
      </c>
      <c r="T106" t="s">
        <v>45</v>
      </c>
      <c r="U106" t="s">
        <v>63</v>
      </c>
      <c r="V106" t="s">
        <v>45</v>
      </c>
      <c r="W106" t="s">
        <v>45</v>
      </c>
      <c r="X106">
        <v>65091.79</v>
      </c>
      <c r="Z106">
        <v>3905.5074</v>
      </c>
      <c r="AA106">
        <v>3905.5074</v>
      </c>
      <c r="AB106">
        <v>3905.5074</v>
      </c>
      <c r="AC106">
        <v>2</v>
      </c>
      <c r="AD106">
        <v>4246.0397912589697</v>
      </c>
      <c r="AE106">
        <v>49129.228008741033</v>
      </c>
    </row>
    <row r="107" spans="1:31" x14ac:dyDescent="0.25">
      <c r="A107" t="s">
        <v>60</v>
      </c>
      <c r="B107" s="1">
        <v>44106</v>
      </c>
      <c r="C107" t="s">
        <v>100</v>
      </c>
      <c r="D107" t="s">
        <v>193</v>
      </c>
      <c r="E107" t="s">
        <v>37</v>
      </c>
      <c r="F107">
        <v>30</v>
      </c>
      <c r="G107" t="s">
        <v>50</v>
      </c>
      <c r="H107" s="1">
        <v>42720</v>
      </c>
      <c r="I107" s="29">
        <f>YEAR(Tabla1[[#This Row],[Ingreso]])</f>
        <v>2016</v>
      </c>
      <c r="J107">
        <v>3.7868852459016393</v>
      </c>
      <c r="K107" t="s">
        <v>51</v>
      </c>
      <c r="L107" t="s">
        <v>96</v>
      </c>
      <c r="M107" t="s">
        <v>77</v>
      </c>
      <c r="N107" t="s">
        <v>53</v>
      </c>
      <c r="O107" t="s">
        <v>54</v>
      </c>
      <c r="P107" t="s">
        <v>44</v>
      </c>
      <c r="Q107" t="s">
        <v>45</v>
      </c>
      <c r="R107" t="s">
        <v>45</v>
      </c>
      <c r="S107" t="s">
        <v>45</v>
      </c>
      <c r="T107" t="s">
        <v>45</v>
      </c>
      <c r="U107" t="s">
        <v>63</v>
      </c>
      <c r="V107" t="s">
        <v>63</v>
      </c>
      <c r="W107" t="s">
        <v>45</v>
      </c>
      <c r="X107">
        <v>97066.6</v>
      </c>
      <c r="Z107">
        <v>5823.9960000000001</v>
      </c>
      <c r="AA107">
        <v>5823.9960000000001</v>
      </c>
      <c r="AB107">
        <v>5823.9960000000001</v>
      </c>
      <c r="AC107">
        <v>4</v>
      </c>
      <c r="AD107">
        <v>12663.613829093281</v>
      </c>
      <c r="AE107">
        <v>66930.998170906721</v>
      </c>
    </row>
    <row r="108" spans="1:31" x14ac:dyDescent="0.25">
      <c r="A108" t="s">
        <v>60</v>
      </c>
      <c r="B108" s="1">
        <v>44106</v>
      </c>
      <c r="C108" t="s">
        <v>100</v>
      </c>
      <c r="D108" t="s">
        <v>194</v>
      </c>
      <c r="E108" t="s">
        <v>37</v>
      </c>
      <c r="F108">
        <v>30</v>
      </c>
      <c r="G108" t="s">
        <v>50</v>
      </c>
      <c r="H108" s="1">
        <v>42720</v>
      </c>
      <c r="I108" s="29">
        <f>YEAR(Tabla1[[#This Row],[Ingreso]])</f>
        <v>2016</v>
      </c>
      <c r="J108">
        <v>3.7868852459016393</v>
      </c>
      <c r="K108" t="s">
        <v>51</v>
      </c>
      <c r="L108" t="s">
        <v>70</v>
      </c>
      <c r="M108" t="s">
        <v>41</v>
      </c>
      <c r="N108" t="s">
        <v>53</v>
      </c>
      <c r="O108" t="s">
        <v>54</v>
      </c>
      <c r="P108" t="s">
        <v>44</v>
      </c>
      <c r="Q108" t="s">
        <v>45</v>
      </c>
      <c r="R108" t="s">
        <v>45</v>
      </c>
      <c r="S108" t="s">
        <v>45</v>
      </c>
      <c r="T108" t="s">
        <v>45</v>
      </c>
      <c r="U108" t="s">
        <v>63</v>
      </c>
      <c r="V108" t="s">
        <v>63</v>
      </c>
      <c r="W108" t="s">
        <v>63</v>
      </c>
      <c r="X108">
        <v>1159.49</v>
      </c>
      <c r="Z108">
        <v>69.569400000000002</v>
      </c>
      <c r="AA108">
        <v>69.569400000000002</v>
      </c>
      <c r="AB108">
        <v>69.569400000000002</v>
      </c>
      <c r="AC108">
        <v>3</v>
      </c>
      <c r="AD108">
        <v>113.45303326810176</v>
      </c>
      <c r="AE108">
        <v>837.32876673189821</v>
      </c>
    </row>
    <row r="109" spans="1:31" x14ac:dyDescent="0.25">
      <c r="A109" t="s">
        <v>362</v>
      </c>
      <c r="B109" s="1">
        <v>44106</v>
      </c>
      <c r="C109" t="s">
        <v>19</v>
      </c>
      <c r="D109" t="s">
        <v>195</v>
      </c>
      <c r="E109" t="s">
        <v>37</v>
      </c>
      <c r="F109">
        <v>36</v>
      </c>
      <c r="G109" t="s">
        <v>50</v>
      </c>
      <c r="H109" s="1">
        <v>43630</v>
      </c>
      <c r="I109" s="29">
        <f>YEAR(Tabla1[[#This Row],[Ingreso]])</f>
        <v>2019</v>
      </c>
      <c r="J109">
        <v>1.3005464480874316</v>
      </c>
      <c r="K109" t="s">
        <v>39</v>
      </c>
      <c r="L109" t="s">
        <v>40</v>
      </c>
      <c r="M109" t="s">
        <v>77</v>
      </c>
      <c r="N109" t="s">
        <v>78</v>
      </c>
      <c r="O109" t="s">
        <v>65</v>
      </c>
      <c r="P109" t="s">
        <v>66</v>
      </c>
      <c r="Q109" t="s">
        <v>45</v>
      </c>
      <c r="R109" t="s">
        <v>45</v>
      </c>
      <c r="S109" t="s">
        <v>45</v>
      </c>
      <c r="T109" t="s">
        <v>45</v>
      </c>
      <c r="U109" t="s">
        <v>45</v>
      </c>
      <c r="V109" t="s">
        <v>45</v>
      </c>
      <c r="W109" t="s">
        <v>45</v>
      </c>
      <c r="X109">
        <v>2500.5500000000002</v>
      </c>
      <c r="Y109" t="s">
        <v>55</v>
      </c>
      <c r="Z109">
        <v>150.03300000000002</v>
      </c>
      <c r="AA109">
        <v>150.03300000000002</v>
      </c>
      <c r="AB109">
        <v>150.03300000000002</v>
      </c>
      <c r="AC109">
        <v>2</v>
      </c>
      <c r="AD109">
        <v>163.11480756686237</v>
      </c>
      <c r="AE109">
        <v>1887.3361924331377</v>
      </c>
    </row>
    <row r="110" spans="1:31" x14ac:dyDescent="0.25">
      <c r="A110" t="s">
        <v>362</v>
      </c>
      <c r="B110" s="1">
        <v>44106</v>
      </c>
      <c r="C110" t="s">
        <v>19</v>
      </c>
      <c r="D110" t="s">
        <v>196</v>
      </c>
      <c r="E110" t="s">
        <v>37</v>
      </c>
      <c r="F110">
        <v>34</v>
      </c>
      <c r="G110" t="s">
        <v>50</v>
      </c>
      <c r="H110" s="1">
        <v>43630</v>
      </c>
      <c r="I110" s="29">
        <f>YEAR(Tabla1[[#This Row],[Ingreso]])</f>
        <v>2019</v>
      </c>
      <c r="J110">
        <v>1.3005464480874316</v>
      </c>
      <c r="K110" t="s">
        <v>39</v>
      </c>
      <c r="L110" t="s">
        <v>62</v>
      </c>
      <c r="M110" t="s">
        <v>77</v>
      </c>
      <c r="N110" t="s">
        <v>78</v>
      </c>
      <c r="O110" t="s">
        <v>65</v>
      </c>
      <c r="P110" t="s">
        <v>66</v>
      </c>
      <c r="Q110" t="s">
        <v>45</v>
      </c>
      <c r="R110" t="s">
        <v>46</v>
      </c>
      <c r="S110" t="s">
        <v>45</v>
      </c>
      <c r="T110" t="s">
        <v>46</v>
      </c>
      <c r="U110" t="s">
        <v>63</v>
      </c>
      <c r="V110" t="s">
        <v>45</v>
      </c>
      <c r="W110" t="s">
        <v>63</v>
      </c>
      <c r="X110">
        <v>12295.75</v>
      </c>
      <c r="Y110" t="s">
        <v>55</v>
      </c>
      <c r="Z110">
        <v>737.745</v>
      </c>
      <c r="AA110">
        <v>737.745</v>
      </c>
      <c r="AB110">
        <v>737.745</v>
      </c>
      <c r="AC110">
        <v>5</v>
      </c>
      <c r="AD110">
        <v>2005.1777560339203</v>
      </c>
      <c r="AE110">
        <v>8077.3372439660798</v>
      </c>
    </row>
    <row r="111" spans="1:31" x14ac:dyDescent="0.25">
      <c r="A111" t="s">
        <v>362</v>
      </c>
      <c r="B111" s="1">
        <v>44106</v>
      </c>
      <c r="C111" t="s">
        <v>19</v>
      </c>
      <c r="D111" t="s">
        <v>197</v>
      </c>
      <c r="E111" t="s">
        <v>37</v>
      </c>
      <c r="F111">
        <v>42</v>
      </c>
      <c r="G111" t="s">
        <v>50</v>
      </c>
      <c r="H111" s="1">
        <v>43630</v>
      </c>
      <c r="I111" s="29">
        <f>YEAR(Tabla1[[#This Row],[Ingreso]])</f>
        <v>2019</v>
      </c>
      <c r="J111">
        <v>1.3005464480874316</v>
      </c>
      <c r="K111" t="s">
        <v>39</v>
      </c>
      <c r="L111" t="s">
        <v>40</v>
      </c>
      <c r="M111" t="s">
        <v>77</v>
      </c>
      <c r="N111" t="s">
        <v>78</v>
      </c>
      <c r="O111" t="s">
        <v>65</v>
      </c>
      <c r="P111" t="s">
        <v>66</v>
      </c>
      <c r="Q111" t="s">
        <v>45</v>
      </c>
      <c r="R111" t="s">
        <v>46</v>
      </c>
      <c r="S111" t="s">
        <v>45</v>
      </c>
      <c r="T111" t="s">
        <v>45</v>
      </c>
      <c r="U111" t="s">
        <v>45</v>
      </c>
      <c r="V111" t="s">
        <v>45</v>
      </c>
      <c r="W111" t="s">
        <v>45</v>
      </c>
      <c r="X111">
        <v>30073.23</v>
      </c>
      <c r="Y111" t="s">
        <v>58</v>
      </c>
      <c r="Z111">
        <v>1804.3937999999998</v>
      </c>
      <c r="AA111">
        <v>1804.3937999999998</v>
      </c>
      <c r="AB111">
        <v>1804.3937999999998</v>
      </c>
      <c r="AC111">
        <v>3</v>
      </c>
      <c r="AD111">
        <v>2942.5861056751464</v>
      </c>
      <c r="AE111">
        <v>21717.462494324853</v>
      </c>
    </row>
    <row r="112" spans="1:31" x14ac:dyDescent="0.25">
      <c r="A112" t="s">
        <v>362</v>
      </c>
      <c r="B112" s="1">
        <v>44106</v>
      </c>
      <c r="C112" t="s">
        <v>19</v>
      </c>
      <c r="D112" t="s">
        <v>198</v>
      </c>
      <c r="E112" t="s">
        <v>37</v>
      </c>
      <c r="F112">
        <v>56</v>
      </c>
      <c r="G112" t="s">
        <v>82</v>
      </c>
      <c r="H112" s="1">
        <v>43630</v>
      </c>
      <c r="I112" s="29">
        <f>YEAR(Tabla1[[#This Row],[Ingreso]])</f>
        <v>2019</v>
      </c>
      <c r="J112">
        <v>1.3005464480874316</v>
      </c>
      <c r="K112" t="s">
        <v>39</v>
      </c>
      <c r="L112" t="s">
        <v>70</v>
      </c>
      <c r="M112" t="s">
        <v>41</v>
      </c>
      <c r="N112" t="s">
        <v>78</v>
      </c>
      <c r="O112" t="s">
        <v>65</v>
      </c>
      <c r="P112" t="s">
        <v>44</v>
      </c>
      <c r="Q112" t="s">
        <v>45</v>
      </c>
      <c r="R112" t="s">
        <v>45</v>
      </c>
      <c r="S112" t="s">
        <v>63</v>
      </c>
      <c r="T112" t="s">
        <v>46</v>
      </c>
      <c r="U112" t="s">
        <v>45</v>
      </c>
      <c r="V112" t="s">
        <v>45</v>
      </c>
      <c r="W112" t="s">
        <v>63</v>
      </c>
      <c r="Y112" t="s">
        <v>55</v>
      </c>
      <c r="Z112">
        <v>0</v>
      </c>
      <c r="AA112">
        <v>0</v>
      </c>
      <c r="AB112">
        <v>0</v>
      </c>
      <c r="AC112">
        <v>4</v>
      </c>
      <c r="AD112">
        <v>0</v>
      </c>
      <c r="AE112">
        <v>0</v>
      </c>
    </row>
    <row r="113" spans="1:35" x14ac:dyDescent="0.25">
      <c r="A113" t="s">
        <v>75</v>
      </c>
      <c r="B113" s="1">
        <v>44106</v>
      </c>
      <c r="C113" t="s">
        <v>19</v>
      </c>
      <c r="D113" t="s">
        <v>199</v>
      </c>
      <c r="E113" t="s">
        <v>37</v>
      </c>
      <c r="F113">
        <v>30</v>
      </c>
      <c r="G113" t="s">
        <v>50</v>
      </c>
      <c r="H113" s="1">
        <v>43364</v>
      </c>
      <c r="I113" s="29">
        <f>YEAR(Tabla1[[#This Row],[Ingreso]])</f>
        <v>2018</v>
      </c>
      <c r="J113">
        <v>2.0273224043715845</v>
      </c>
      <c r="K113" t="s">
        <v>39</v>
      </c>
      <c r="L113" t="s">
        <v>40</v>
      </c>
      <c r="M113" t="s">
        <v>41</v>
      </c>
      <c r="N113" t="s">
        <v>78</v>
      </c>
      <c r="O113" t="s">
        <v>65</v>
      </c>
      <c r="P113" t="s">
        <v>44</v>
      </c>
      <c r="Q113" t="s">
        <v>45</v>
      </c>
      <c r="R113" t="s">
        <v>45</v>
      </c>
      <c r="S113" t="s">
        <v>45</v>
      </c>
      <c r="T113" t="s">
        <v>45</v>
      </c>
      <c r="U113" t="s">
        <v>45</v>
      </c>
      <c r="V113" t="s">
        <v>46</v>
      </c>
      <c r="W113" t="s">
        <v>45</v>
      </c>
      <c r="X113">
        <v>13426.24</v>
      </c>
      <c r="Y113" t="s">
        <v>58</v>
      </c>
      <c r="Z113">
        <v>805.57439999999997</v>
      </c>
      <c r="AA113">
        <v>805.57439999999997</v>
      </c>
      <c r="AB113">
        <v>805.57439999999997</v>
      </c>
      <c r="AC113">
        <v>5</v>
      </c>
      <c r="AD113">
        <v>2189.5368558382256</v>
      </c>
      <c r="AE113">
        <v>8819.9799441617743</v>
      </c>
      <c r="AH113" t="s">
        <v>73</v>
      </c>
      <c r="AI113" t="s">
        <v>99</v>
      </c>
    </row>
    <row r="114" spans="1:35" x14ac:dyDescent="0.25">
      <c r="A114" t="s">
        <v>84</v>
      </c>
      <c r="B114" s="1">
        <v>44106</v>
      </c>
      <c r="C114" t="s">
        <v>19</v>
      </c>
      <c r="D114" t="s">
        <v>200</v>
      </c>
      <c r="E114" t="s">
        <v>37</v>
      </c>
      <c r="F114">
        <v>50</v>
      </c>
      <c r="G114" t="s">
        <v>50</v>
      </c>
      <c r="H114" s="1">
        <v>42539</v>
      </c>
      <c r="I114" s="29">
        <f>YEAR(Tabla1[[#This Row],[Ingreso]])</f>
        <v>2016</v>
      </c>
      <c r="J114">
        <v>4.2814207650273222</v>
      </c>
      <c r="K114" t="s">
        <v>51</v>
      </c>
      <c r="L114" t="s">
        <v>40</v>
      </c>
      <c r="M114" t="s">
        <v>41</v>
      </c>
      <c r="N114" t="s">
        <v>53</v>
      </c>
      <c r="O114" t="s">
        <v>65</v>
      </c>
      <c r="P114" t="s">
        <v>66</v>
      </c>
      <c r="Q114" t="s">
        <v>46</v>
      </c>
      <c r="R114" t="s">
        <v>46</v>
      </c>
      <c r="S114" t="s">
        <v>45</v>
      </c>
      <c r="T114" t="s">
        <v>45</v>
      </c>
      <c r="U114" t="s">
        <v>45</v>
      </c>
      <c r="V114" t="s">
        <v>46</v>
      </c>
      <c r="W114" t="s">
        <v>63</v>
      </c>
      <c r="X114">
        <v>57442.57</v>
      </c>
      <c r="Y114" t="s">
        <v>55</v>
      </c>
      <c r="Z114">
        <v>3446.5542</v>
      </c>
      <c r="AA114">
        <v>3446.5542</v>
      </c>
      <c r="AB114">
        <v>3446.5542</v>
      </c>
      <c r="AC114">
        <v>8</v>
      </c>
      <c r="AD114">
        <v>14988.276581865623</v>
      </c>
      <c r="AE114">
        <v>32114.630818134377</v>
      </c>
      <c r="AF114" s="1">
        <v>43636</v>
      </c>
      <c r="AG114" t="s">
        <v>59</v>
      </c>
      <c r="AH114" t="s">
        <v>73</v>
      </c>
      <c r="AI114" t="s">
        <v>92</v>
      </c>
    </row>
    <row r="115" spans="1:35" x14ac:dyDescent="0.25">
      <c r="A115" t="s">
        <v>34</v>
      </c>
      <c r="B115" s="1">
        <v>44106</v>
      </c>
      <c r="C115" t="s">
        <v>19</v>
      </c>
      <c r="D115" t="s">
        <v>201</v>
      </c>
      <c r="E115" t="s">
        <v>37</v>
      </c>
      <c r="F115">
        <v>29</v>
      </c>
      <c r="G115" t="s">
        <v>38</v>
      </c>
      <c r="H115" s="1">
        <v>43185</v>
      </c>
      <c r="I115" s="29">
        <f>YEAR(Tabla1[[#This Row],[Ingreso]])</f>
        <v>2018</v>
      </c>
      <c r="J115">
        <v>2.5163934426229506</v>
      </c>
      <c r="K115" t="s">
        <v>39</v>
      </c>
      <c r="L115" t="s">
        <v>89</v>
      </c>
      <c r="M115" t="s">
        <v>77</v>
      </c>
      <c r="N115" t="s">
        <v>53</v>
      </c>
      <c r="O115" t="s">
        <v>65</v>
      </c>
      <c r="P115" t="s">
        <v>44</v>
      </c>
      <c r="Q115" t="s">
        <v>45</v>
      </c>
      <c r="R115" t="s">
        <v>46</v>
      </c>
      <c r="S115" t="s">
        <v>45</v>
      </c>
      <c r="T115" t="s">
        <v>45</v>
      </c>
      <c r="U115" t="s">
        <v>45</v>
      </c>
      <c r="V115" t="s">
        <v>63</v>
      </c>
      <c r="W115" t="s">
        <v>45</v>
      </c>
      <c r="X115">
        <v>9554.02</v>
      </c>
      <c r="Z115">
        <v>573.24120000000005</v>
      </c>
      <c r="AA115">
        <v>573.24120000000005</v>
      </c>
      <c r="AB115">
        <v>573.24120000000005</v>
      </c>
      <c r="AC115">
        <v>2</v>
      </c>
      <c r="AD115">
        <v>623.22374429223748</v>
      </c>
      <c r="AE115">
        <v>7211.0726557077633</v>
      </c>
    </row>
    <row r="116" spans="1:35" x14ac:dyDescent="0.25">
      <c r="A116" t="s">
        <v>34</v>
      </c>
      <c r="B116" s="1">
        <v>44106</v>
      </c>
      <c r="C116" t="s">
        <v>19</v>
      </c>
      <c r="D116" t="s">
        <v>202</v>
      </c>
      <c r="E116" t="s">
        <v>37</v>
      </c>
      <c r="F116">
        <v>29</v>
      </c>
      <c r="G116" t="s">
        <v>38</v>
      </c>
      <c r="H116" s="1">
        <v>43185</v>
      </c>
      <c r="I116" s="29">
        <f>YEAR(Tabla1[[#This Row],[Ingreso]])</f>
        <v>2018</v>
      </c>
      <c r="J116">
        <v>2.5163934426229506</v>
      </c>
      <c r="K116" t="s">
        <v>39</v>
      </c>
      <c r="L116" t="s">
        <v>40</v>
      </c>
      <c r="M116" t="s">
        <v>41</v>
      </c>
      <c r="N116" t="s">
        <v>78</v>
      </c>
      <c r="O116" t="s">
        <v>65</v>
      </c>
      <c r="P116" t="s">
        <v>44</v>
      </c>
      <c r="Q116" t="s">
        <v>45</v>
      </c>
      <c r="R116" t="s">
        <v>46</v>
      </c>
      <c r="S116" t="s">
        <v>63</v>
      </c>
      <c r="T116" t="s">
        <v>45</v>
      </c>
      <c r="U116" t="s">
        <v>45</v>
      </c>
      <c r="V116" t="s">
        <v>63</v>
      </c>
      <c r="W116" t="s">
        <v>63</v>
      </c>
      <c r="X116">
        <v>22326.560000000001</v>
      </c>
      <c r="Z116">
        <v>1339.5935999999999</v>
      </c>
      <c r="AA116">
        <v>1339.5935999999999</v>
      </c>
      <c r="AB116">
        <v>1339.5935999999999</v>
      </c>
      <c r="AC116">
        <v>9</v>
      </c>
      <c r="AD116">
        <v>6553.7847358121335</v>
      </c>
      <c r="AE116">
        <v>11753.994464187868</v>
      </c>
    </row>
    <row r="117" spans="1:35" x14ac:dyDescent="0.25">
      <c r="A117" t="s">
        <v>362</v>
      </c>
      <c r="B117" s="1">
        <v>44106</v>
      </c>
      <c r="C117" t="s">
        <v>19</v>
      </c>
      <c r="D117" t="s">
        <v>203</v>
      </c>
      <c r="E117" t="s">
        <v>37</v>
      </c>
      <c r="F117">
        <v>29</v>
      </c>
      <c r="G117" t="s">
        <v>38</v>
      </c>
      <c r="H117" s="1">
        <v>42760</v>
      </c>
      <c r="I117" s="29">
        <f>YEAR(Tabla1[[#This Row],[Ingreso]])</f>
        <v>2017</v>
      </c>
      <c r="J117">
        <v>3.6775956284153004</v>
      </c>
      <c r="K117" t="s">
        <v>51</v>
      </c>
      <c r="L117" t="s">
        <v>62</v>
      </c>
      <c r="M117" t="s">
        <v>41</v>
      </c>
      <c r="N117" t="s">
        <v>53</v>
      </c>
      <c r="O117" t="s">
        <v>54</v>
      </c>
      <c r="P117" t="s">
        <v>44</v>
      </c>
      <c r="Q117" t="s">
        <v>63</v>
      </c>
      <c r="R117" t="s">
        <v>46</v>
      </c>
      <c r="S117" t="s">
        <v>63</v>
      </c>
      <c r="T117" t="s">
        <v>63</v>
      </c>
      <c r="U117" t="s">
        <v>45</v>
      </c>
      <c r="V117" t="s">
        <v>63</v>
      </c>
      <c r="W117" t="s">
        <v>63</v>
      </c>
      <c r="X117">
        <v>42988.61</v>
      </c>
      <c r="Z117">
        <v>2579.3166000000001</v>
      </c>
      <c r="AA117">
        <v>2579.3166000000001</v>
      </c>
      <c r="AB117">
        <v>2579.3166000000001</v>
      </c>
      <c r="AC117">
        <v>2</v>
      </c>
      <c r="AD117">
        <v>2804.2146118721462</v>
      </c>
      <c r="AE117">
        <v>32446.445588127855</v>
      </c>
    </row>
    <row r="118" spans="1:35" x14ac:dyDescent="0.25">
      <c r="A118" t="s">
        <v>362</v>
      </c>
      <c r="B118" s="1">
        <v>44106</v>
      </c>
      <c r="C118" t="s">
        <v>19</v>
      </c>
      <c r="D118" t="s">
        <v>204</v>
      </c>
      <c r="E118" t="s">
        <v>37</v>
      </c>
      <c r="F118">
        <v>29</v>
      </c>
      <c r="G118" t="s">
        <v>38</v>
      </c>
      <c r="H118" s="1">
        <v>42513</v>
      </c>
      <c r="I118" s="29">
        <f>YEAR(Tabla1[[#This Row],[Ingreso]])</f>
        <v>2016</v>
      </c>
      <c r="J118">
        <v>4.3524590163934427</v>
      </c>
      <c r="K118" t="s">
        <v>51</v>
      </c>
      <c r="L118" t="s">
        <v>70</v>
      </c>
      <c r="M118" t="s">
        <v>41</v>
      </c>
      <c r="N118" t="s">
        <v>53</v>
      </c>
      <c r="O118" t="s">
        <v>54</v>
      </c>
      <c r="P118" t="s">
        <v>44</v>
      </c>
      <c r="Q118" t="s">
        <v>63</v>
      </c>
      <c r="R118" t="s">
        <v>46</v>
      </c>
      <c r="S118" t="s">
        <v>63</v>
      </c>
      <c r="T118" t="s">
        <v>45</v>
      </c>
      <c r="U118" t="s">
        <v>45</v>
      </c>
      <c r="V118" t="s">
        <v>63</v>
      </c>
      <c r="W118" t="s">
        <v>63</v>
      </c>
      <c r="X118">
        <v>19162.89</v>
      </c>
      <c r="Z118">
        <v>1149.7733999999998</v>
      </c>
      <c r="AA118">
        <v>1149.7733999999998</v>
      </c>
      <c r="AB118">
        <v>1149.7733999999998</v>
      </c>
      <c r="AC118">
        <v>3</v>
      </c>
      <c r="AD118">
        <v>1875.0381604696672</v>
      </c>
      <c r="AE118">
        <v>13838.531639530333</v>
      </c>
    </row>
    <row r="119" spans="1:35" x14ac:dyDescent="0.25">
      <c r="A119" t="s">
        <v>362</v>
      </c>
      <c r="B119" s="1">
        <v>44106</v>
      </c>
      <c r="C119" t="s">
        <v>19</v>
      </c>
      <c r="D119" t="s">
        <v>205</v>
      </c>
      <c r="E119" t="s">
        <v>37</v>
      </c>
      <c r="F119">
        <v>29</v>
      </c>
      <c r="G119" t="s">
        <v>38</v>
      </c>
      <c r="H119" s="1">
        <v>42513</v>
      </c>
      <c r="I119" s="29">
        <f>YEAR(Tabla1[[#This Row],[Ingreso]])</f>
        <v>2016</v>
      </c>
      <c r="J119">
        <v>4.3524590163934427</v>
      </c>
      <c r="K119" t="s">
        <v>51</v>
      </c>
      <c r="L119" t="s">
        <v>72</v>
      </c>
      <c r="M119" t="s">
        <v>41</v>
      </c>
      <c r="N119" t="s">
        <v>53</v>
      </c>
      <c r="O119" t="s">
        <v>54</v>
      </c>
      <c r="P119" t="s">
        <v>44</v>
      </c>
      <c r="Q119" t="s">
        <v>45</v>
      </c>
      <c r="R119" t="s">
        <v>46</v>
      </c>
      <c r="S119" t="s">
        <v>63</v>
      </c>
      <c r="T119" t="s">
        <v>45</v>
      </c>
      <c r="U119" t="s">
        <v>63</v>
      </c>
      <c r="V119" t="s">
        <v>63</v>
      </c>
      <c r="W119" t="s">
        <v>45</v>
      </c>
      <c r="X119">
        <v>8783.9599999999991</v>
      </c>
      <c r="Z119">
        <v>527.03759999999988</v>
      </c>
      <c r="AA119">
        <v>527.03759999999988</v>
      </c>
      <c r="AB119">
        <v>527.03759999999988</v>
      </c>
      <c r="AC119">
        <v>2</v>
      </c>
      <c r="AD119">
        <v>572.99151989562938</v>
      </c>
      <c r="AE119">
        <v>6629.8556801043705</v>
      </c>
    </row>
    <row r="120" spans="1:35" x14ac:dyDescent="0.25">
      <c r="A120" t="s">
        <v>60</v>
      </c>
      <c r="B120" s="1">
        <v>44106</v>
      </c>
      <c r="C120" t="s">
        <v>19</v>
      </c>
      <c r="D120" t="s">
        <v>206</v>
      </c>
      <c r="E120" t="s">
        <v>37</v>
      </c>
      <c r="F120">
        <v>29</v>
      </c>
      <c r="G120" t="s">
        <v>38</v>
      </c>
      <c r="H120" s="1">
        <v>43034</v>
      </c>
      <c r="I120" s="29">
        <f>YEAR(Tabla1[[#This Row],[Ingreso]])</f>
        <v>2017</v>
      </c>
      <c r="J120">
        <v>2.9289617486338799</v>
      </c>
      <c r="K120" t="s">
        <v>39</v>
      </c>
      <c r="L120" t="s">
        <v>96</v>
      </c>
      <c r="M120" t="s">
        <v>41</v>
      </c>
      <c r="N120" t="s">
        <v>53</v>
      </c>
      <c r="O120" t="s">
        <v>65</v>
      </c>
      <c r="P120" t="s">
        <v>66</v>
      </c>
      <c r="Q120" t="s">
        <v>63</v>
      </c>
      <c r="R120" t="s">
        <v>46</v>
      </c>
      <c r="S120" t="s">
        <v>63</v>
      </c>
      <c r="T120" t="s">
        <v>45</v>
      </c>
      <c r="U120" t="s">
        <v>63</v>
      </c>
      <c r="V120" t="s">
        <v>45</v>
      </c>
      <c r="W120" t="s">
        <v>45</v>
      </c>
      <c r="X120">
        <v>56940.03</v>
      </c>
      <c r="Z120">
        <v>3416.4017999999996</v>
      </c>
      <c r="AA120">
        <v>3416.4017999999996</v>
      </c>
      <c r="AB120">
        <v>3416.4017999999996</v>
      </c>
      <c r="AC120">
        <v>3</v>
      </c>
      <c r="AD120">
        <v>5571.4315068493152</v>
      </c>
      <c r="AE120">
        <v>41119.393093150684</v>
      </c>
    </row>
    <row r="121" spans="1:35" x14ac:dyDescent="0.25">
      <c r="A121" t="s">
        <v>119</v>
      </c>
      <c r="B121" s="1">
        <v>44106</v>
      </c>
      <c r="C121" t="s">
        <v>19</v>
      </c>
      <c r="D121" t="s">
        <v>207</v>
      </c>
      <c r="E121" t="s">
        <v>37</v>
      </c>
      <c r="F121">
        <v>29</v>
      </c>
      <c r="G121" t="s">
        <v>38</v>
      </c>
      <c r="H121" s="1">
        <v>42568</v>
      </c>
      <c r="I121" s="29">
        <f>YEAR(Tabla1[[#This Row],[Ingreso]])</f>
        <v>2016</v>
      </c>
      <c r="J121">
        <v>4.2021857923497263</v>
      </c>
      <c r="K121" t="s">
        <v>51</v>
      </c>
      <c r="L121" t="s">
        <v>70</v>
      </c>
      <c r="M121" t="s">
        <v>77</v>
      </c>
      <c r="N121" t="s">
        <v>42</v>
      </c>
      <c r="O121" t="s">
        <v>54</v>
      </c>
      <c r="P121" t="s">
        <v>44</v>
      </c>
      <c r="Q121" t="s">
        <v>45</v>
      </c>
      <c r="R121" t="s">
        <v>45</v>
      </c>
      <c r="S121" t="s">
        <v>45</v>
      </c>
      <c r="T121" t="s">
        <v>45</v>
      </c>
      <c r="U121" t="s">
        <v>45</v>
      </c>
      <c r="V121" t="s">
        <v>45</v>
      </c>
      <c r="W121" t="s">
        <v>63</v>
      </c>
      <c r="X121">
        <v>43328.42</v>
      </c>
      <c r="Z121">
        <v>2599.7051999999999</v>
      </c>
      <c r="AA121">
        <v>2599.7051999999999</v>
      </c>
      <c r="AB121">
        <v>2599.7051999999999</v>
      </c>
      <c r="AC121">
        <v>8</v>
      </c>
      <c r="AD121">
        <v>11305.523809523809</v>
      </c>
      <c r="AE121">
        <v>24223.780590476192</v>
      </c>
    </row>
    <row r="122" spans="1:35" x14ac:dyDescent="0.25">
      <c r="A122" t="s">
        <v>75</v>
      </c>
      <c r="B122" s="1">
        <v>44106</v>
      </c>
      <c r="C122" t="s">
        <v>19</v>
      </c>
      <c r="D122" t="s">
        <v>208</v>
      </c>
      <c r="E122" t="s">
        <v>37</v>
      </c>
      <c r="F122">
        <v>29</v>
      </c>
      <c r="G122" t="s">
        <v>38</v>
      </c>
      <c r="H122" s="1">
        <v>43457</v>
      </c>
      <c r="I122" s="29">
        <f>YEAR(Tabla1[[#This Row],[Ingreso]])</f>
        <v>2018</v>
      </c>
      <c r="J122">
        <v>1.7732240437158471</v>
      </c>
      <c r="K122" t="s">
        <v>39</v>
      </c>
      <c r="L122" t="s">
        <v>89</v>
      </c>
      <c r="M122" t="s">
        <v>77</v>
      </c>
      <c r="N122" t="s">
        <v>78</v>
      </c>
      <c r="O122" t="s">
        <v>43</v>
      </c>
      <c r="P122" t="s">
        <v>44</v>
      </c>
      <c r="Q122" t="s">
        <v>45</v>
      </c>
      <c r="R122" t="s">
        <v>45</v>
      </c>
      <c r="S122" t="s">
        <v>45</v>
      </c>
      <c r="T122" t="s">
        <v>45</v>
      </c>
      <c r="U122" t="s">
        <v>63</v>
      </c>
      <c r="V122" t="s">
        <v>45</v>
      </c>
      <c r="W122" t="s">
        <v>45</v>
      </c>
      <c r="X122">
        <v>10344.9</v>
      </c>
      <c r="Z122">
        <v>620.69399999999996</v>
      </c>
      <c r="AA122">
        <v>620.69399999999996</v>
      </c>
      <c r="AB122">
        <v>620.69399999999996</v>
      </c>
      <c r="AC122">
        <v>9</v>
      </c>
      <c r="AD122">
        <v>3036.6634050880625</v>
      </c>
      <c r="AE122">
        <v>5446.1545949119372</v>
      </c>
    </row>
    <row r="123" spans="1:35" x14ac:dyDescent="0.25">
      <c r="A123" t="s">
        <v>34</v>
      </c>
      <c r="B123" s="1">
        <v>44106</v>
      </c>
      <c r="C123" t="s">
        <v>19</v>
      </c>
      <c r="D123" t="s">
        <v>209</v>
      </c>
      <c r="E123" t="s">
        <v>37</v>
      </c>
      <c r="F123">
        <v>29</v>
      </c>
      <c r="G123" t="s">
        <v>38</v>
      </c>
      <c r="H123" s="1">
        <v>43601</v>
      </c>
      <c r="I123" s="29">
        <f>YEAR(Tabla1[[#This Row],[Ingreso]])</f>
        <v>2019</v>
      </c>
      <c r="J123">
        <v>1.3797814207650274</v>
      </c>
      <c r="K123" t="s">
        <v>39</v>
      </c>
      <c r="L123" t="s">
        <v>72</v>
      </c>
      <c r="M123" t="s">
        <v>77</v>
      </c>
      <c r="N123" t="s">
        <v>53</v>
      </c>
      <c r="O123" t="s">
        <v>54</v>
      </c>
      <c r="P123" t="s">
        <v>44</v>
      </c>
      <c r="Q123" t="s">
        <v>45</v>
      </c>
      <c r="R123" t="s">
        <v>46</v>
      </c>
      <c r="S123" t="s">
        <v>45</v>
      </c>
      <c r="T123" t="s">
        <v>45</v>
      </c>
      <c r="U123" t="s">
        <v>63</v>
      </c>
      <c r="V123" t="s">
        <v>45</v>
      </c>
      <c r="W123" t="s">
        <v>63</v>
      </c>
      <c r="X123">
        <v>10328.299999999999</v>
      </c>
      <c r="Z123">
        <v>619.69799999999998</v>
      </c>
      <c r="AA123">
        <v>619.69799999999998</v>
      </c>
      <c r="AB123">
        <v>619.69799999999998</v>
      </c>
      <c r="AC123">
        <v>2</v>
      </c>
      <c r="AD123">
        <v>673.73124592302668</v>
      </c>
      <c r="AE123">
        <v>7795.4747540769731</v>
      </c>
    </row>
    <row r="124" spans="1:35" x14ac:dyDescent="0.25">
      <c r="A124" t="s">
        <v>34</v>
      </c>
      <c r="B124" s="1">
        <v>44106</v>
      </c>
      <c r="C124" t="s">
        <v>19</v>
      </c>
      <c r="D124" t="s">
        <v>210</v>
      </c>
      <c r="E124" t="s">
        <v>37</v>
      </c>
      <c r="F124">
        <v>29</v>
      </c>
      <c r="G124" t="s">
        <v>38</v>
      </c>
      <c r="H124" s="1">
        <v>43601</v>
      </c>
      <c r="I124" s="29">
        <f>YEAR(Tabla1[[#This Row],[Ingreso]])</f>
        <v>2019</v>
      </c>
      <c r="J124">
        <v>1.3797814207650274</v>
      </c>
      <c r="K124" t="s">
        <v>39</v>
      </c>
      <c r="L124" t="s">
        <v>70</v>
      </c>
      <c r="M124" t="s">
        <v>77</v>
      </c>
      <c r="N124" t="s">
        <v>53</v>
      </c>
      <c r="O124" t="s">
        <v>54</v>
      </c>
      <c r="P124" t="s">
        <v>44</v>
      </c>
      <c r="Q124" t="s">
        <v>45</v>
      </c>
      <c r="R124" t="s">
        <v>46</v>
      </c>
      <c r="S124" t="s">
        <v>45</v>
      </c>
      <c r="T124" t="s">
        <v>45</v>
      </c>
      <c r="U124" t="s">
        <v>63</v>
      </c>
      <c r="V124" t="s">
        <v>45</v>
      </c>
      <c r="W124" t="s">
        <v>45</v>
      </c>
      <c r="X124">
        <v>18244.59</v>
      </c>
      <c r="Z124">
        <v>1094.6754000000001</v>
      </c>
      <c r="AA124">
        <v>1094.6754000000001</v>
      </c>
      <c r="AB124">
        <v>1094.6754000000001</v>
      </c>
      <c r="AC124">
        <v>1</v>
      </c>
      <c r="AD124">
        <v>595.06164383561645</v>
      </c>
      <c r="AE124">
        <v>14365.502156164384</v>
      </c>
    </row>
    <row r="125" spans="1:35" x14ac:dyDescent="0.25">
      <c r="A125" t="s">
        <v>34</v>
      </c>
      <c r="B125" s="1">
        <v>44106</v>
      </c>
      <c r="C125" t="s">
        <v>19</v>
      </c>
      <c r="D125" t="s">
        <v>211</v>
      </c>
      <c r="E125" t="s">
        <v>37</v>
      </c>
      <c r="F125">
        <v>29</v>
      </c>
      <c r="G125" t="s">
        <v>38</v>
      </c>
      <c r="H125" s="1">
        <v>43601</v>
      </c>
      <c r="I125" s="29">
        <f>YEAR(Tabla1[[#This Row],[Ingreso]])</f>
        <v>2019</v>
      </c>
      <c r="J125">
        <v>1.3797814207650274</v>
      </c>
      <c r="K125" t="s">
        <v>39</v>
      </c>
      <c r="L125" t="s">
        <v>96</v>
      </c>
      <c r="M125" t="s">
        <v>77</v>
      </c>
      <c r="N125" t="s">
        <v>53</v>
      </c>
      <c r="O125" t="s">
        <v>54</v>
      </c>
      <c r="P125" t="s">
        <v>44</v>
      </c>
      <c r="Q125" t="s">
        <v>45</v>
      </c>
      <c r="R125" t="s">
        <v>46</v>
      </c>
      <c r="S125" t="s">
        <v>45</v>
      </c>
      <c r="T125" t="s">
        <v>45</v>
      </c>
      <c r="U125" t="s">
        <v>63</v>
      </c>
      <c r="V125" t="s">
        <v>45</v>
      </c>
      <c r="W125" t="s">
        <v>45</v>
      </c>
      <c r="X125">
        <v>92802.43</v>
      </c>
      <c r="Z125">
        <v>5568.1457999999993</v>
      </c>
      <c r="AA125">
        <v>5568.1457999999993</v>
      </c>
      <c r="AB125">
        <v>5568.1457999999993</v>
      </c>
      <c r="AC125">
        <v>4</v>
      </c>
      <c r="AD125">
        <v>12107.296803652967</v>
      </c>
      <c r="AE125">
        <v>63990.695796347027</v>
      </c>
    </row>
    <row r="126" spans="1:35" x14ac:dyDescent="0.25">
      <c r="A126" t="s">
        <v>84</v>
      </c>
      <c r="B126" s="1">
        <v>44106</v>
      </c>
      <c r="C126" t="s">
        <v>19</v>
      </c>
      <c r="D126" t="s">
        <v>212</v>
      </c>
      <c r="E126" t="s">
        <v>37</v>
      </c>
      <c r="F126">
        <v>29</v>
      </c>
      <c r="G126" t="s">
        <v>38</v>
      </c>
      <c r="H126" s="1">
        <v>43061</v>
      </c>
      <c r="I126" s="29">
        <f>YEAR(Tabla1[[#This Row],[Ingreso]])</f>
        <v>2017</v>
      </c>
      <c r="J126">
        <v>2.8551912568306013</v>
      </c>
      <c r="K126" t="s">
        <v>39</v>
      </c>
      <c r="L126" t="s">
        <v>40</v>
      </c>
      <c r="M126" t="s">
        <v>77</v>
      </c>
      <c r="N126" t="s">
        <v>53</v>
      </c>
      <c r="O126" t="s">
        <v>43</v>
      </c>
      <c r="P126" t="s">
        <v>44</v>
      </c>
      <c r="Q126" t="s">
        <v>45</v>
      </c>
      <c r="R126" t="s">
        <v>45</v>
      </c>
      <c r="S126" t="s">
        <v>45</v>
      </c>
      <c r="T126" t="s">
        <v>45</v>
      </c>
      <c r="U126" t="s">
        <v>63</v>
      </c>
      <c r="V126" t="s">
        <v>45</v>
      </c>
      <c r="W126" t="s">
        <v>63</v>
      </c>
      <c r="X126">
        <v>68310.98</v>
      </c>
      <c r="Z126">
        <v>4098.6587999999992</v>
      </c>
      <c r="AA126">
        <v>4098.6587999999992</v>
      </c>
      <c r="AB126">
        <v>4098.6587999999992</v>
      </c>
      <c r="AC126">
        <v>6</v>
      </c>
      <c r="AD126">
        <v>13368.09784735812</v>
      </c>
      <c r="AE126">
        <v>42646.905752641876</v>
      </c>
    </row>
    <row r="127" spans="1:35" x14ac:dyDescent="0.25">
      <c r="A127" t="s">
        <v>84</v>
      </c>
      <c r="B127" s="1">
        <v>44106</v>
      </c>
      <c r="C127" t="s">
        <v>19</v>
      </c>
      <c r="D127" t="s">
        <v>213</v>
      </c>
      <c r="E127" t="s">
        <v>37</v>
      </c>
      <c r="F127">
        <v>29</v>
      </c>
      <c r="G127" t="s">
        <v>38</v>
      </c>
      <c r="H127" s="1">
        <v>43061</v>
      </c>
      <c r="I127" s="29">
        <f>YEAR(Tabla1[[#This Row],[Ingreso]])</f>
        <v>2017</v>
      </c>
      <c r="J127">
        <v>2.8551912568306013</v>
      </c>
      <c r="K127" t="s">
        <v>39</v>
      </c>
      <c r="L127" t="s">
        <v>40</v>
      </c>
      <c r="M127" t="s">
        <v>77</v>
      </c>
      <c r="N127" t="s">
        <v>53</v>
      </c>
      <c r="O127" t="s">
        <v>54</v>
      </c>
      <c r="P127" t="s">
        <v>44</v>
      </c>
      <c r="Q127" t="s">
        <v>45</v>
      </c>
      <c r="R127" t="s">
        <v>45</v>
      </c>
      <c r="S127" t="s">
        <v>45</v>
      </c>
      <c r="T127" t="s">
        <v>45</v>
      </c>
      <c r="U127" t="s">
        <v>63</v>
      </c>
      <c r="V127" t="s">
        <v>63</v>
      </c>
      <c r="W127" t="s">
        <v>63</v>
      </c>
      <c r="X127">
        <v>7749.16</v>
      </c>
      <c r="Z127">
        <v>464.94959999999998</v>
      </c>
      <c r="AA127">
        <v>464.94959999999998</v>
      </c>
      <c r="AB127">
        <v>464.94959999999998</v>
      </c>
      <c r="AC127">
        <v>2</v>
      </c>
      <c r="AD127">
        <v>505.48988910632744</v>
      </c>
      <c r="AE127">
        <v>5848.8213108936725</v>
      </c>
    </row>
    <row r="128" spans="1:35" x14ac:dyDescent="0.25">
      <c r="A128" t="s">
        <v>75</v>
      </c>
      <c r="B128" s="1">
        <v>44106</v>
      </c>
      <c r="C128" t="s">
        <v>19</v>
      </c>
      <c r="D128" t="s">
        <v>214</v>
      </c>
      <c r="E128" t="s">
        <v>37</v>
      </c>
      <c r="F128">
        <v>29</v>
      </c>
      <c r="G128" t="s">
        <v>38</v>
      </c>
      <c r="H128" s="1">
        <v>43421</v>
      </c>
      <c r="I128" s="29">
        <f>YEAR(Tabla1[[#This Row],[Ingreso]])</f>
        <v>2018</v>
      </c>
      <c r="J128">
        <v>1.8715846994535519</v>
      </c>
      <c r="K128" t="s">
        <v>39</v>
      </c>
      <c r="L128" t="s">
        <v>89</v>
      </c>
      <c r="M128" t="s">
        <v>77</v>
      </c>
      <c r="N128" t="s">
        <v>53</v>
      </c>
      <c r="O128" t="s">
        <v>65</v>
      </c>
      <c r="P128" t="s">
        <v>44</v>
      </c>
      <c r="Q128" t="s">
        <v>63</v>
      </c>
      <c r="R128" t="s">
        <v>45</v>
      </c>
      <c r="S128" t="s">
        <v>63</v>
      </c>
      <c r="T128" t="s">
        <v>45</v>
      </c>
      <c r="U128" t="s">
        <v>63</v>
      </c>
      <c r="V128" t="s">
        <v>63</v>
      </c>
      <c r="W128" t="s">
        <v>45</v>
      </c>
      <c r="X128">
        <v>17274.919999999998</v>
      </c>
      <c r="Z128">
        <v>1036.4951999999998</v>
      </c>
      <c r="AA128">
        <v>1036.4951999999998</v>
      </c>
      <c r="AB128">
        <v>1036.4951999999998</v>
      </c>
      <c r="AC128">
        <v>9</v>
      </c>
      <c r="AD128">
        <v>5070.9158512720151</v>
      </c>
      <c r="AE128">
        <v>9094.5185487279832</v>
      </c>
    </row>
    <row r="129" spans="1:31" x14ac:dyDescent="0.25">
      <c r="A129" t="s">
        <v>84</v>
      </c>
      <c r="B129" s="1">
        <v>44106</v>
      </c>
      <c r="C129" t="s">
        <v>19</v>
      </c>
      <c r="D129" t="s">
        <v>215</v>
      </c>
      <c r="E129" t="s">
        <v>69</v>
      </c>
      <c r="F129">
        <v>29</v>
      </c>
      <c r="G129" t="s">
        <v>38</v>
      </c>
      <c r="H129" s="1">
        <v>43074</v>
      </c>
      <c r="I129" s="29">
        <f>YEAR(Tabla1[[#This Row],[Ingreso]])</f>
        <v>2017</v>
      </c>
      <c r="J129">
        <v>2.819672131147541</v>
      </c>
      <c r="K129" t="s">
        <v>39</v>
      </c>
      <c r="L129" t="s">
        <v>40</v>
      </c>
      <c r="M129" t="s">
        <v>77</v>
      </c>
      <c r="N129" t="s">
        <v>78</v>
      </c>
      <c r="O129" t="s">
        <v>54</v>
      </c>
      <c r="P129" t="s">
        <v>44</v>
      </c>
      <c r="Q129" t="s">
        <v>45</v>
      </c>
      <c r="R129" t="s">
        <v>45</v>
      </c>
      <c r="S129" t="s">
        <v>45</v>
      </c>
      <c r="T129" t="s">
        <v>45</v>
      </c>
      <c r="U129" t="s">
        <v>63</v>
      </c>
      <c r="V129" t="s">
        <v>63</v>
      </c>
      <c r="W129" t="s">
        <v>63</v>
      </c>
      <c r="X129">
        <v>38461.569999999992</v>
      </c>
      <c r="Z129">
        <v>2307.6941999999995</v>
      </c>
      <c r="AA129">
        <v>2307.6941999999995</v>
      </c>
      <c r="AB129">
        <v>2307.6941999999995</v>
      </c>
      <c r="AC129">
        <v>7</v>
      </c>
      <c r="AD129">
        <v>8781.180365296801</v>
      </c>
      <c r="AE129">
        <v>22757.307034703193</v>
      </c>
    </row>
    <row r="130" spans="1:31" x14ac:dyDescent="0.25">
      <c r="A130" t="s">
        <v>84</v>
      </c>
      <c r="B130" s="1">
        <v>44106</v>
      </c>
      <c r="C130" t="s">
        <v>19</v>
      </c>
      <c r="D130" t="s">
        <v>216</v>
      </c>
      <c r="E130" t="s">
        <v>69</v>
      </c>
      <c r="F130">
        <v>29</v>
      </c>
      <c r="G130" t="s">
        <v>38</v>
      </c>
      <c r="H130" s="1">
        <v>43074</v>
      </c>
      <c r="I130" s="29">
        <f>YEAR(Tabla1[[#This Row],[Ingreso]])</f>
        <v>2017</v>
      </c>
      <c r="J130">
        <v>2.819672131147541</v>
      </c>
      <c r="K130" t="s">
        <v>39</v>
      </c>
      <c r="L130" t="s">
        <v>70</v>
      </c>
      <c r="M130" t="s">
        <v>41</v>
      </c>
      <c r="N130" t="s">
        <v>53</v>
      </c>
      <c r="O130" t="s">
        <v>65</v>
      </c>
      <c r="P130" t="s">
        <v>44</v>
      </c>
      <c r="Q130" t="s">
        <v>45</v>
      </c>
      <c r="R130" t="s">
        <v>46</v>
      </c>
      <c r="S130" t="s">
        <v>63</v>
      </c>
      <c r="T130" t="s">
        <v>45</v>
      </c>
      <c r="U130" t="s">
        <v>63</v>
      </c>
      <c r="V130" t="s">
        <v>63</v>
      </c>
      <c r="W130" t="s">
        <v>63</v>
      </c>
      <c r="X130">
        <v>59593.390000000007</v>
      </c>
      <c r="Z130">
        <v>3575.6034000000004</v>
      </c>
      <c r="AA130">
        <v>3575.6034000000004</v>
      </c>
      <c r="AB130">
        <v>3575.6034000000004</v>
      </c>
      <c r="AC130">
        <v>4</v>
      </c>
      <c r="AD130">
        <v>7774.7410306588399</v>
      </c>
      <c r="AE130">
        <v>41091.838769341164</v>
      </c>
    </row>
    <row r="131" spans="1:31" x14ac:dyDescent="0.25">
      <c r="A131" t="s">
        <v>48</v>
      </c>
      <c r="B131" s="1">
        <v>44106</v>
      </c>
      <c r="C131" t="s">
        <v>19</v>
      </c>
      <c r="D131" t="s">
        <v>217</v>
      </c>
      <c r="E131" t="s">
        <v>69</v>
      </c>
      <c r="F131">
        <v>30</v>
      </c>
      <c r="G131" t="s">
        <v>50</v>
      </c>
      <c r="H131" s="1">
        <v>43290</v>
      </c>
      <c r="I131" s="29">
        <f>YEAR(Tabla1[[#This Row],[Ingreso]])</f>
        <v>2018</v>
      </c>
      <c r="J131">
        <v>2.2295081967213113</v>
      </c>
      <c r="K131" t="s">
        <v>39</v>
      </c>
      <c r="L131" t="s">
        <v>52</v>
      </c>
      <c r="M131" t="s">
        <v>77</v>
      </c>
      <c r="N131" t="s">
        <v>53</v>
      </c>
      <c r="O131" t="s">
        <v>43</v>
      </c>
      <c r="P131" t="s">
        <v>44</v>
      </c>
      <c r="Q131" t="s">
        <v>63</v>
      </c>
      <c r="R131" t="s">
        <v>45</v>
      </c>
      <c r="S131" t="s">
        <v>63</v>
      </c>
      <c r="T131" t="s">
        <v>63</v>
      </c>
      <c r="U131" t="s">
        <v>63</v>
      </c>
      <c r="V131" t="s">
        <v>63</v>
      </c>
      <c r="W131" t="s">
        <v>63</v>
      </c>
      <c r="X131">
        <v>93597.89999999998</v>
      </c>
      <c r="Z131">
        <v>5615.8739999999989</v>
      </c>
      <c r="AA131">
        <v>5615.8739999999989</v>
      </c>
      <c r="AB131">
        <v>5615.8739999999989</v>
      </c>
      <c r="AC131">
        <v>1</v>
      </c>
      <c r="AD131">
        <v>3052.7690802348329</v>
      </c>
      <c r="AE131">
        <v>73697.508919765154</v>
      </c>
    </row>
    <row r="132" spans="1:31" x14ac:dyDescent="0.25">
      <c r="A132" t="s">
        <v>48</v>
      </c>
      <c r="B132" s="1">
        <v>44106</v>
      </c>
      <c r="C132" t="s">
        <v>19</v>
      </c>
      <c r="D132" t="s">
        <v>218</v>
      </c>
      <c r="E132" t="s">
        <v>69</v>
      </c>
      <c r="F132">
        <v>30</v>
      </c>
      <c r="G132" t="s">
        <v>50</v>
      </c>
      <c r="H132" s="1">
        <v>43290</v>
      </c>
      <c r="I132" s="29">
        <f>YEAR(Tabla1[[#This Row],[Ingreso]])</f>
        <v>2018</v>
      </c>
      <c r="J132">
        <v>2.2295081967213113</v>
      </c>
      <c r="K132" t="s">
        <v>39</v>
      </c>
      <c r="L132" t="s">
        <v>40</v>
      </c>
      <c r="M132" t="s">
        <v>77</v>
      </c>
      <c r="N132" t="s">
        <v>53</v>
      </c>
      <c r="O132" t="s">
        <v>54</v>
      </c>
      <c r="P132" t="s">
        <v>44</v>
      </c>
      <c r="Q132" t="s">
        <v>63</v>
      </c>
      <c r="R132" t="s">
        <v>46</v>
      </c>
      <c r="S132" t="s">
        <v>63</v>
      </c>
      <c r="T132" t="s">
        <v>63</v>
      </c>
      <c r="U132" t="s">
        <v>63</v>
      </c>
      <c r="V132" t="s">
        <v>63</v>
      </c>
      <c r="W132" t="s">
        <v>63</v>
      </c>
      <c r="X132">
        <v>46514.74</v>
      </c>
      <c r="Z132">
        <v>2790.8843999999999</v>
      </c>
      <c r="AA132">
        <v>2790.8843999999999</v>
      </c>
      <c r="AB132">
        <v>2790.8843999999999</v>
      </c>
      <c r="AC132">
        <v>3</v>
      </c>
      <c r="AD132">
        <v>4551.3444227005866</v>
      </c>
      <c r="AE132">
        <v>33590.742377299408</v>
      </c>
    </row>
    <row r="133" spans="1:31" x14ac:dyDescent="0.25">
      <c r="A133" t="s">
        <v>75</v>
      </c>
      <c r="B133" s="1">
        <v>44106</v>
      </c>
      <c r="C133" t="s">
        <v>19</v>
      </c>
      <c r="D133" t="s">
        <v>219</v>
      </c>
      <c r="E133" t="s">
        <v>69</v>
      </c>
      <c r="F133">
        <v>30</v>
      </c>
      <c r="G133" t="s">
        <v>50</v>
      </c>
      <c r="H133" s="1">
        <v>42453</v>
      </c>
      <c r="I133" s="29">
        <f>YEAR(Tabla1[[#This Row],[Ingreso]])</f>
        <v>2016</v>
      </c>
      <c r="J133">
        <v>4.5163934426229506</v>
      </c>
      <c r="K133" t="s">
        <v>51</v>
      </c>
      <c r="L133" t="s">
        <v>70</v>
      </c>
      <c r="M133" t="s">
        <v>77</v>
      </c>
      <c r="N133" t="s">
        <v>53</v>
      </c>
      <c r="O133" t="s">
        <v>43</v>
      </c>
      <c r="P133" t="s">
        <v>44</v>
      </c>
      <c r="Q133" t="s">
        <v>45</v>
      </c>
      <c r="R133" t="s">
        <v>46</v>
      </c>
      <c r="S133" t="s">
        <v>63</v>
      </c>
      <c r="T133" t="s">
        <v>45</v>
      </c>
      <c r="U133" t="s">
        <v>45</v>
      </c>
      <c r="V133" t="s">
        <v>63</v>
      </c>
      <c r="W133" t="s">
        <v>63</v>
      </c>
      <c r="X133">
        <v>44831.55000000001</v>
      </c>
      <c r="Z133">
        <v>2689.8930000000005</v>
      </c>
      <c r="AA133">
        <v>2689.8930000000005</v>
      </c>
      <c r="AB133">
        <v>2689.8930000000005</v>
      </c>
      <c r="AC133">
        <v>2</v>
      </c>
      <c r="AD133">
        <v>2924.4324853228968</v>
      </c>
      <c r="AE133">
        <v>33837.438514677109</v>
      </c>
    </row>
    <row r="134" spans="1:31" x14ac:dyDescent="0.25">
      <c r="A134" t="s">
        <v>75</v>
      </c>
      <c r="B134" s="1">
        <v>44106</v>
      </c>
      <c r="C134" t="s">
        <v>19</v>
      </c>
      <c r="D134" t="s">
        <v>220</v>
      </c>
      <c r="E134" t="s">
        <v>69</v>
      </c>
      <c r="F134">
        <v>30</v>
      </c>
      <c r="G134" t="s">
        <v>50</v>
      </c>
      <c r="H134" s="1">
        <v>42453</v>
      </c>
      <c r="I134" s="29">
        <f>YEAR(Tabla1[[#This Row],[Ingreso]])</f>
        <v>2016</v>
      </c>
      <c r="J134">
        <v>4.5163934426229506</v>
      </c>
      <c r="K134" t="s">
        <v>51</v>
      </c>
      <c r="L134" t="s">
        <v>40</v>
      </c>
      <c r="M134" t="s">
        <v>77</v>
      </c>
      <c r="N134" t="s">
        <v>53</v>
      </c>
      <c r="O134" t="s">
        <v>54</v>
      </c>
      <c r="P134" t="s">
        <v>44</v>
      </c>
      <c r="Q134" t="s">
        <v>45</v>
      </c>
      <c r="R134" t="s">
        <v>46</v>
      </c>
      <c r="S134" t="s">
        <v>63</v>
      </c>
      <c r="T134" t="s">
        <v>63</v>
      </c>
      <c r="U134" t="s">
        <v>63</v>
      </c>
      <c r="V134" t="s">
        <v>63</v>
      </c>
      <c r="W134" t="s">
        <v>63</v>
      </c>
      <c r="X134">
        <v>41714.729999999996</v>
      </c>
      <c r="Z134">
        <v>2502.8837999999996</v>
      </c>
      <c r="AA134">
        <v>2502.8837999999996</v>
      </c>
      <c r="AB134">
        <v>2502.8837999999996</v>
      </c>
      <c r="AC134">
        <v>4</v>
      </c>
      <c r="AD134">
        <v>5442.2348336594905</v>
      </c>
      <c r="AE134">
        <v>28763.843766340506</v>
      </c>
    </row>
    <row r="135" spans="1:31" x14ac:dyDescent="0.25">
      <c r="A135" t="s">
        <v>75</v>
      </c>
      <c r="B135" s="1">
        <v>44106</v>
      </c>
      <c r="C135" t="s">
        <v>19</v>
      </c>
      <c r="D135" t="s">
        <v>221</v>
      </c>
      <c r="E135" t="s">
        <v>69</v>
      </c>
      <c r="F135">
        <v>30</v>
      </c>
      <c r="G135" t="s">
        <v>50</v>
      </c>
      <c r="H135" s="1">
        <v>42453</v>
      </c>
      <c r="I135" s="29">
        <f>YEAR(Tabla1[[#This Row],[Ingreso]])</f>
        <v>2016</v>
      </c>
      <c r="J135">
        <v>4.5163934426229506</v>
      </c>
      <c r="K135" t="s">
        <v>51</v>
      </c>
      <c r="L135" t="s">
        <v>40</v>
      </c>
      <c r="M135" t="s">
        <v>77</v>
      </c>
      <c r="N135" t="s">
        <v>53</v>
      </c>
      <c r="O135" t="s">
        <v>54</v>
      </c>
      <c r="P135" t="s">
        <v>44</v>
      </c>
      <c r="Q135" t="s">
        <v>45</v>
      </c>
      <c r="R135" t="s">
        <v>46</v>
      </c>
      <c r="S135" t="s">
        <v>63</v>
      </c>
      <c r="T135" t="s">
        <v>63</v>
      </c>
      <c r="U135" t="s">
        <v>45</v>
      </c>
      <c r="V135" t="s">
        <v>63</v>
      </c>
      <c r="W135" t="s">
        <v>63</v>
      </c>
      <c r="X135">
        <v>8809.52</v>
      </c>
      <c r="Z135">
        <v>528.57119999999998</v>
      </c>
      <c r="AA135">
        <v>528.57119999999998</v>
      </c>
      <c r="AB135">
        <v>528.57119999999998</v>
      </c>
      <c r="AC135">
        <v>3</v>
      </c>
      <c r="AD135">
        <v>861.98825831702561</v>
      </c>
      <c r="AE135">
        <v>6361.8181416829748</v>
      </c>
    </row>
    <row r="136" spans="1:31" x14ac:dyDescent="0.25">
      <c r="A136" t="s">
        <v>75</v>
      </c>
      <c r="B136" s="1">
        <v>44106</v>
      </c>
      <c r="C136" t="s">
        <v>19</v>
      </c>
      <c r="D136" t="s">
        <v>222</v>
      </c>
      <c r="E136" t="s">
        <v>69</v>
      </c>
      <c r="F136">
        <v>30</v>
      </c>
      <c r="G136" t="s">
        <v>50</v>
      </c>
      <c r="H136" s="1">
        <v>42453</v>
      </c>
      <c r="I136" s="29">
        <f>YEAR(Tabla1[[#This Row],[Ingreso]])</f>
        <v>2016</v>
      </c>
      <c r="J136">
        <v>4.5163934426229506</v>
      </c>
      <c r="K136" t="s">
        <v>51</v>
      </c>
      <c r="L136" t="s">
        <v>40</v>
      </c>
      <c r="M136" t="s">
        <v>77</v>
      </c>
      <c r="N136" t="s">
        <v>53</v>
      </c>
      <c r="O136" t="s">
        <v>54</v>
      </c>
      <c r="P136" t="s">
        <v>44</v>
      </c>
      <c r="Q136" t="s">
        <v>45</v>
      </c>
      <c r="R136" t="s">
        <v>45</v>
      </c>
      <c r="S136" t="s">
        <v>45</v>
      </c>
      <c r="T136" t="s">
        <v>63</v>
      </c>
      <c r="U136" t="s">
        <v>63</v>
      </c>
      <c r="V136" t="s">
        <v>45</v>
      </c>
      <c r="W136" t="s">
        <v>63</v>
      </c>
      <c r="X136">
        <v>14153.359999999999</v>
      </c>
      <c r="Z136">
        <v>849.20159999999987</v>
      </c>
      <c r="AA136">
        <v>849.20159999999987</v>
      </c>
      <c r="AB136">
        <v>849.20159999999987</v>
      </c>
      <c r="AC136">
        <v>2</v>
      </c>
      <c r="AD136">
        <v>923.24592302674489</v>
      </c>
      <c r="AE136">
        <v>10682.509276973255</v>
      </c>
    </row>
    <row r="137" spans="1:31" x14ac:dyDescent="0.25">
      <c r="A137" t="s">
        <v>34</v>
      </c>
      <c r="B137" s="1">
        <v>44106</v>
      </c>
      <c r="C137" t="s">
        <v>19</v>
      </c>
      <c r="D137" t="s">
        <v>223</v>
      </c>
      <c r="E137" t="s">
        <v>69</v>
      </c>
      <c r="F137">
        <v>30</v>
      </c>
      <c r="G137" t="s">
        <v>50</v>
      </c>
      <c r="H137" s="1">
        <v>43478</v>
      </c>
      <c r="I137" s="29">
        <f>YEAR(Tabla1[[#This Row],[Ingreso]])</f>
        <v>2019</v>
      </c>
      <c r="J137">
        <v>1.715846994535519</v>
      </c>
      <c r="K137" t="s">
        <v>39</v>
      </c>
      <c r="L137" t="s">
        <v>40</v>
      </c>
      <c r="M137" t="s">
        <v>41</v>
      </c>
      <c r="N137" t="s">
        <v>78</v>
      </c>
      <c r="O137" t="s">
        <v>43</v>
      </c>
      <c r="P137" t="s">
        <v>44</v>
      </c>
      <c r="Q137" t="s">
        <v>45</v>
      </c>
      <c r="R137" t="s">
        <v>46</v>
      </c>
      <c r="S137" t="s">
        <v>63</v>
      </c>
      <c r="T137" t="s">
        <v>63</v>
      </c>
      <c r="U137" t="s">
        <v>63</v>
      </c>
      <c r="V137" t="s">
        <v>45</v>
      </c>
      <c r="W137" t="s">
        <v>63</v>
      </c>
      <c r="X137">
        <v>69998.219999999987</v>
      </c>
      <c r="Z137">
        <v>4199.8931999999986</v>
      </c>
      <c r="AA137">
        <v>4199.8931999999986</v>
      </c>
      <c r="AB137">
        <v>4199.8931999999986</v>
      </c>
      <c r="AC137">
        <v>2</v>
      </c>
      <c r="AD137">
        <v>4566.093933463796</v>
      </c>
      <c r="AE137">
        <v>52832.446466536196</v>
      </c>
    </row>
    <row r="138" spans="1:31" x14ac:dyDescent="0.25">
      <c r="A138" t="s">
        <v>34</v>
      </c>
      <c r="B138" s="1">
        <v>44106</v>
      </c>
      <c r="C138" t="s">
        <v>19</v>
      </c>
      <c r="D138" t="s">
        <v>224</v>
      </c>
      <c r="E138" t="s">
        <v>69</v>
      </c>
      <c r="F138">
        <v>30</v>
      </c>
      <c r="G138" t="s">
        <v>50</v>
      </c>
      <c r="H138" s="1">
        <v>43478</v>
      </c>
      <c r="I138" s="29">
        <f>YEAR(Tabla1[[#This Row],[Ingreso]])</f>
        <v>2019</v>
      </c>
      <c r="J138">
        <v>1.715846994535519</v>
      </c>
      <c r="K138" t="s">
        <v>39</v>
      </c>
      <c r="L138" t="s">
        <v>72</v>
      </c>
      <c r="M138" t="s">
        <v>41</v>
      </c>
      <c r="N138" t="s">
        <v>53</v>
      </c>
      <c r="O138" t="s">
        <v>54</v>
      </c>
      <c r="P138" t="s">
        <v>44</v>
      </c>
      <c r="Q138" t="s">
        <v>45</v>
      </c>
      <c r="R138" t="s">
        <v>46</v>
      </c>
      <c r="S138" t="s">
        <v>63</v>
      </c>
      <c r="T138" t="s">
        <v>45</v>
      </c>
      <c r="U138" t="s">
        <v>63</v>
      </c>
      <c r="V138" t="s">
        <v>45</v>
      </c>
      <c r="W138" t="s">
        <v>63</v>
      </c>
      <c r="X138">
        <v>48000.350000000006</v>
      </c>
      <c r="Z138">
        <v>2880.0210000000002</v>
      </c>
      <c r="AA138">
        <v>2880.0210000000002</v>
      </c>
      <c r="AB138">
        <v>2880.0210000000002</v>
      </c>
      <c r="AC138">
        <v>3</v>
      </c>
      <c r="AD138">
        <v>4696.7074363992178</v>
      </c>
      <c r="AE138">
        <v>34663.57956360079</v>
      </c>
    </row>
    <row r="139" spans="1:31" x14ac:dyDescent="0.25">
      <c r="A139" t="s">
        <v>362</v>
      </c>
      <c r="B139" s="1">
        <v>44106</v>
      </c>
      <c r="C139" t="s">
        <v>19</v>
      </c>
      <c r="D139" t="s">
        <v>225</v>
      </c>
      <c r="E139" t="s">
        <v>69</v>
      </c>
      <c r="F139">
        <v>30</v>
      </c>
      <c r="G139" t="s">
        <v>50</v>
      </c>
      <c r="H139" s="1">
        <v>43692</v>
      </c>
      <c r="I139" s="29">
        <f>YEAR(Tabla1[[#This Row],[Ingreso]])</f>
        <v>2019</v>
      </c>
      <c r="J139">
        <v>1.1311475409836065</v>
      </c>
      <c r="K139" t="s">
        <v>39</v>
      </c>
      <c r="L139" t="s">
        <v>40</v>
      </c>
      <c r="M139" t="s">
        <v>41</v>
      </c>
      <c r="N139" t="s">
        <v>53</v>
      </c>
      <c r="O139" t="s">
        <v>65</v>
      </c>
      <c r="P139" t="s">
        <v>44</v>
      </c>
      <c r="Q139" t="s">
        <v>45</v>
      </c>
      <c r="R139" t="s">
        <v>46</v>
      </c>
      <c r="S139" t="s">
        <v>63</v>
      </c>
      <c r="T139" t="s">
        <v>45</v>
      </c>
      <c r="U139" t="s">
        <v>63</v>
      </c>
      <c r="V139" t="s">
        <v>45</v>
      </c>
      <c r="W139" t="s">
        <v>45</v>
      </c>
      <c r="X139">
        <v>40789.719999999994</v>
      </c>
      <c r="Z139">
        <v>2447.3831999999998</v>
      </c>
      <c r="AA139">
        <v>2447.3831999999998</v>
      </c>
      <c r="AB139">
        <v>2447.3831999999998</v>
      </c>
      <c r="AC139">
        <v>2</v>
      </c>
      <c r="AD139">
        <v>2660.7775603392038</v>
      </c>
      <c r="AE139">
        <v>30786.792839660789</v>
      </c>
    </row>
    <row r="140" spans="1:31" x14ac:dyDescent="0.25">
      <c r="A140" t="s">
        <v>362</v>
      </c>
      <c r="B140" s="1">
        <v>44106</v>
      </c>
      <c r="C140" t="s">
        <v>19</v>
      </c>
      <c r="D140" t="s">
        <v>226</v>
      </c>
      <c r="E140" t="s">
        <v>69</v>
      </c>
      <c r="F140">
        <v>30</v>
      </c>
      <c r="G140" t="s">
        <v>50</v>
      </c>
      <c r="H140" s="1">
        <v>43692</v>
      </c>
      <c r="I140" s="29">
        <f>YEAR(Tabla1[[#This Row],[Ingreso]])</f>
        <v>2019</v>
      </c>
      <c r="J140">
        <v>1.1311475409836065</v>
      </c>
      <c r="K140" t="s">
        <v>39</v>
      </c>
      <c r="L140" t="s">
        <v>52</v>
      </c>
      <c r="M140" t="s">
        <v>41</v>
      </c>
      <c r="N140" t="s">
        <v>53</v>
      </c>
      <c r="O140" t="s">
        <v>43</v>
      </c>
      <c r="P140" t="s">
        <v>44</v>
      </c>
      <c r="Q140" t="s">
        <v>45</v>
      </c>
      <c r="R140" t="s">
        <v>46</v>
      </c>
      <c r="S140" t="s">
        <v>45</v>
      </c>
      <c r="T140" t="s">
        <v>45</v>
      </c>
      <c r="U140" t="s">
        <v>45</v>
      </c>
      <c r="V140" t="s">
        <v>45</v>
      </c>
      <c r="W140" t="s">
        <v>63</v>
      </c>
      <c r="X140">
        <v>16595.350000000002</v>
      </c>
      <c r="Z140">
        <v>995.72100000000012</v>
      </c>
      <c r="AA140">
        <v>995.72100000000012</v>
      </c>
      <c r="AB140">
        <v>995.72100000000012</v>
      </c>
      <c r="AC140">
        <v>3</v>
      </c>
      <c r="AD140">
        <v>1623.8111545988259</v>
      </c>
      <c r="AE140">
        <v>11984.375845401177</v>
      </c>
    </row>
    <row r="141" spans="1:31" x14ac:dyDescent="0.25">
      <c r="A141" t="s">
        <v>362</v>
      </c>
      <c r="B141" s="1">
        <v>44106</v>
      </c>
      <c r="C141" t="s">
        <v>19</v>
      </c>
      <c r="D141" t="s">
        <v>227</v>
      </c>
      <c r="E141" t="s">
        <v>69</v>
      </c>
      <c r="F141">
        <v>30</v>
      </c>
      <c r="G141" t="s">
        <v>50</v>
      </c>
      <c r="H141" s="1">
        <v>43692</v>
      </c>
      <c r="I141" s="29">
        <f>YEAR(Tabla1[[#This Row],[Ingreso]])</f>
        <v>2019</v>
      </c>
      <c r="J141">
        <v>1.1311475409836065</v>
      </c>
      <c r="K141" t="s">
        <v>39</v>
      </c>
      <c r="L141" t="s">
        <v>70</v>
      </c>
      <c r="M141" t="s">
        <v>41</v>
      </c>
      <c r="N141" t="s">
        <v>53</v>
      </c>
      <c r="O141" t="s">
        <v>43</v>
      </c>
      <c r="P141" t="s">
        <v>44</v>
      </c>
      <c r="Q141" t="s">
        <v>63</v>
      </c>
      <c r="R141" t="s">
        <v>46</v>
      </c>
      <c r="S141" t="s">
        <v>63</v>
      </c>
      <c r="T141" t="s">
        <v>63</v>
      </c>
      <c r="U141" t="s">
        <v>45</v>
      </c>
      <c r="V141" t="s">
        <v>45</v>
      </c>
      <c r="W141" t="s">
        <v>63</v>
      </c>
      <c r="X141">
        <v>44580.21</v>
      </c>
      <c r="Z141">
        <v>2674.8125999999997</v>
      </c>
      <c r="AA141">
        <v>2674.8125999999997</v>
      </c>
      <c r="AB141">
        <v>2674.8125999999997</v>
      </c>
      <c r="AC141">
        <v>5</v>
      </c>
      <c r="AD141">
        <v>7270.0929549902148</v>
      </c>
      <c r="AE141">
        <v>29285.679245009786</v>
      </c>
    </row>
    <row r="142" spans="1:31" x14ac:dyDescent="0.25">
      <c r="A142" t="s">
        <v>84</v>
      </c>
      <c r="B142" s="1">
        <v>44106</v>
      </c>
      <c r="C142" t="s">
        <v>19</v>
      </c>
      <c r="D142" t="s">
        <v>228</v>
      </c>
      <c r="E142" t="s">
        <v>69</v>
      </c>
      <c r="F142">
        <v>30</v>
      </c>
      <c r="G142" t="s">
        <v>50</v>
      </c>
      <c r="H142" s="1">
        <v>42717</v>
      </c>
      <c r="I142" s="29">
        <f>YEAR(Tabla1[[#This Row],[Ingreso]])</f>
        <v>2016</v>
      </c>
      <c r="J142">
        <v>3.7950819672131146</v>
      </c>
      <c r="K142" t="s">
        <v>51</v>
      </c>
      <c r="L142" t="s">
        <v>70</v>
      </c>
      <c r="M142" t="s">
        <v>77</v>
      </c>
      <c r="N142" t="s">
        <v>53</v>
      </c>
      <c r="O142" t="s">
        <v>43</v>
      </c>
      <c r="P142" t="s">
        <v>44</v>
      </c>
      <c r="Q142" t="s">
        <v>45</v>
      </c>
      <c r="R142" t="s">
        <v>46</v>
      </c>
      <c r="S142" t="s">
        <v>45</v>
      </c>
      <c r="T142" t="s">
        <v>63</v>
      </c>
      <c r="U142" t="s">
        <v>45</v>
      </c>
      <c r="V142" t="s">
        <v>45</v>
      </c>
      <c r="W142" t="s">
        <v>45</v>
      </c>
      <c r="X142">
        <v>17223.099999999999</v>
      </c>
      <c r="Z142">
        <v>1033.386</v>
      </c>
      <c r="AA142">
        <v>1033.386</v>
      </c>
      <c r="AB142">
        <v>1033.386</v>
      </c>
      <c r="AC142">
        <v>4</v>
      </c>
      <c r="AD142">
        <v>2246.9797782126548</v>
      </c>
      <c r="AE142">
        <v>11875.962221787344</v>
      </c>
    </row>
    <row r="143" spans="1:31" x14ac:dyDescent="0.25">
      <c r="A143" t="s">
        <v>60</v>
      </c>
      <c r="B143" s="1">
        <v>44106</v>
      </c>
      <c r="C143" t="s">
        <v>19</v>
      </c>
      <c r="D143" t="s">
        <v>229</v>
      </c>
      <c r="E143" t="s">
        <v>69</v>
      </c>
      <c r="F143">
        <v>30</v>
      </c>
      <c r="G143" t="s">
        <v>50</v>
      </c>
      <c r="H143" s="1">
        <v>43004</v>
      </c>
      <c r="I143" s="29">
        <f>YEAR(Tabla1[[#This Row],[Ingreso]])</f>
        <v>2017</v>
      </c>
      <c r="J143">
        <v>3.0109289617486339</v>
      </c>
      <c r="K143" t="s">
        <v>51</v>
      </c>
      <c r="L143" t="s">
        <v>72</v>
      </c>
      <c r="M143" t="s">
        <v>77</v>
      </c>
      <c r="N143" t="s">
        <v>42</v>
      </c>
      <c r="O143" t="s">
        <v>54</v>
      </c>
      <c r="P143" t="s">
        <v>44</v>
      </c>
      <c r="Q143" t="s">
        <v>45</v>
      </c>
      <c r="R143" t="s">
        <v>45</v>
      </c>
      <c r="S143" t="s">
        <v>45</v>
      </c>
      <c r="T143" t="s">
        <v>45</v>
      </c>
      <c r="U143" t="s">
        <v>45</v>
      </c>
      <c r="V143" t="s">
        <v>45</v>
      </c>
      <c r="W143" t="s">
        <v>45</v>
      </c>
      <c r="X143">
        <v>60166.01</v>
      </c>
      <c r="Z143">
        <v>3609.9605999999999</v>
      </c>
      <c r="AA143">
        <v>3609.9605999999999</v>
      </c>
      <c r="AB143">
        <v>3609.9605999999999</v>
      </c>
      <c r="AC143">
        <v>3</v>
      </c>
      <c r="AD143">
        <v>5887.0851272015652</v>
      </c>
      <c r="AE143">
        <v>43449.043072798435</v>
      </c>
    </row>
    <row r="144" spans="1:31" x14ac:dyDescent="0.25">
      <c r="A144" t="s">
        <v>60</v>
      </c>
      <c r="B144" s="1">
        <v>44106</v>
      </c>
      <c r="C144" t="s">
        <v>19</v>
      </c>
      <c r="D144" t="s">
        <v>230</v>
      </c>
      <c r="E144" t="s">
        <v>69</v>
      </c>
      <c r="F144">
        <v>30</v>
      </c>
      <c r="G144" t="s">
        <v>50</v>
      </c>
      <c r="H144" s="1">
        <v>43004</v>
      </c>
      <c r="I144" s="29">
        <f>YEAR(Tabla1[[#This Row],[Ingreso]])</f>
        <v>2017</v>
      </c>
      <c r="J144">
        <v>3.0109289617486339</v>
      </c>
      <c r="K144" t="s">
        <v>51</v>
      </c>
      <c r="L144" t="s">
        <v>40</v>
      </c>
      <c r="M144" t="s">
        <v>77</v>
      </c>
      <c r="N144" t="s">
        <v>42</v>
      </c>
      <c r="O144" t="s">
        <v>54</v>
      </c>
      <c r="P144" t="s">
        <v>44</v>
      </c>
      <c r="Q144" t="s">
        <v>45</v>
      </c>
      <c r="R144" t="s">
        <v>45</v>
      </c>
      <c r="S144" t="s">
        <v>45</v>
      </c>
      <c r="T144" t="s">
        <v>63</v>
      </c>
      <c r="U144" t="s">
        <v>45</v>
      </c>
      <c r="V144" t="s">
        <v>45</v>
      </c>
      <c r="W144" t="s">
        <v>45</v>
      </c>
      <c r="X144">
        <v>54773.529999999992</v>
      </c>
      <c r="Z144">
        <v>3286.4117999999994</v>
      </c>
      <c r="AA144">
        <v>3286.4117999999994</v>
      </c>
      <c r="AB144">
        <v>3286.4117999999994</v>
      </c>
      <c r="AC144">
        <v>3</v>
      </c>
      <c r="AD144">
        <v>5359.445205479451</v>
      </c>
      <c r="AE144">
        <v>39554.849394520541</v>
      </c>
    </row>
    <row r="145" spans="1:35" x14ac:dyDescent="0.25">
      <c r="A145" t="s">
        <v>48</v>
      </c>
      <c r="B145" s="1">
        <v>44106</v>
      </c>
      <c r="C145" t="s">
        <v>19</v>
      </c>
      <c r="D145" t="s">
        <v>231</v>
      </c>
      <c r="E145" t="s">
        <v>69</v>
      </c>
      <c r="F145">
        <v>30</v>
      </c>
      <c r="G145" t="s">
        <v>50</v>
      </c>
      <c r="H145" s="1">
        <v>43382</v>
      </c>
      <c r="I145" s="29">
        <f>YEAR(Tabla1[[#This Row],[Ingreso]])</f>
        <v>2018</v>
      </c>
      <c r="J145">
        <v>1.9781420765027322</v>
      </c>
      <c r="K145" t="s">
        <v>39</v>
      </c>
      <c r="L145" t="s">
        <v>52</v>
      </c>
      <c r="M145" t="s">
        <v>41</v>
      </c>
      <c r="N145" t="s">
        <v>53</v>
      </c>
      <c r="O145" t="s">
        <v>65</v>
      </c>
      <c r="P145" t="s">
        <v>44</v>
      </c>
      <c r="Q145" t="s">
        <v>45</v>
      </c>
      <c r="R145" t="s">
        <v>45</v>
      </c>
      <c r="S145" t="s">
        <v>45</v>
      </c>
      <c r="T145" t="s">
        <v>63</v>
      </c>
      <c r="U145" t="s">
        <v>45</v>
      </c>
      <c r="V145" t="s">
        <v>45</v>
      </c>
      <c r="W145" t="s">
        <v>45</v>
      </c>
      <c r="X145">
        <v>80875.790000000023</v>
      </c>
      <c r="Z145">
        <v>4852.5474000000013</v>
      </c>
      <c r="AA145">
        <v>4852.5474000000013</v>
      </c>
      <c r="AB145">
        <v>4852.5474000000013</v>
      </c>
      <c r="AC145">
        <v>3</v>
      </c>
      <c r="AD145">
        <v>7913.4823874755402</v>
      </c>
      <c r="AE145">
        <v>58404.665412524482</v>
      </c>
    </row>
    <row r="146" spans="1:35" x14ac:dyDescent="0.25">
      <c r="A146" t="s">
        <v>84</v>
      </c>
      <c r="B146" s="1">
        <v>44106</v>
      </c>
      <c r="C146" t="s">
        <v>19</v>
      </c>
      <c r="D146" t="s">
        <v>232</v>
      </c>
      <c r="E146" t="s">
        <v>69</v>
      </c>
      <c r="F146">
        <v>30</v>
      </c>
      <c r="G146" t="s">
        <v>50</v>
      </c>
      <c r="H146" s="1">
        <v>42603</v>
      </c>
      <c r="I146" s="29">
        <f>YEAR(Tabla1[[#This Row],[Ingreso]])</f>
        <v>2016</v>
      </c>
      <c r="J146">
        <v>4.1065573770491799</v>
      </c>
      <c r="K146" t="s">
        <v>51</v>
      </c>
      <c r="L146" t="s">
        <v>40</v>
      </c>
      <c r="M146" t="s">
        <v>41</v>
      </c>
      <c r="N146" t="s">
        <v>53</v>
      </c>
      <c r="O146" t="s">
        <v>54</v>
      </c>
      <c r="P146" t="s">
        <v>44</v>
      </c>
      <c r="Q146" t="s">
        <v>45</v>
      </c>
      <c r="R146" t="s">
        <v>46</v>
      </c>
      <c r="S146" t="s">
        <v>45</v>
      </c>
      <c r="T146" t="s">
        <v>63</v>
      </c>
      <c r="U146" t="s">
        <v>45</v>
      </c>
      <c r="V146" t="s">
        <v>45</v>
      </c>
      <c r="W146" t="s">
        <v>45</v>
      </c>
      <c r="X146">
        <v>0</v>
      </c>
      <c r="Z146">
        <v>0</v>
      </c>
      <c r="AA146">
        <v>0</v>
      </c>
      <c r="AB146">
        <v>0</v>
      </c>
      <c r="AC146">
        <v>3</v>
      </c>
      <c r="AD146">
        <v>0</v>
      </c>
      <c r="AE146">
        <v>0</v>
      </c>
    </row>
    <row r="147" spans="1:35" x14ac:dyDescent="0.25">
      <c r="A147" t="s">
        <v>84</v>
      </c>
      <c r="B147" s="1">
        <v>44106</v>
      </c>
      <c r="C147" t="s">
        <v>19</v>
      </c>
      <c r="D147" t="s">
        <v>233</v>
      </c>
      <c r="E147" t="s">
        <v>69</v>
      </c>
      <c r="F147">
        <v>30</v>
      </c>
      <c r="G147" t="s">
        <v>50</v>
      </c>
      <c r="H147" s="1">
        <v>42603</v>
      </c>
      <c r="I147" s="29">
        <f>YEAR(Tabla1[[#This Row],[Ingreso]])</f>
        <v>2016</v>
      </c>
      <c r="J147">
        <v>4.1065573770491799</v>
      </c>
      <c r="K147" t="s">
        <v>51</v>
      </c>
      <c r="L147" t="s">
        <v>40</v>
      </c>
      <c r="M147" t="s">
        <v>41</v>
      </c>
      <c r="N147" t="s">
        <v>53</v>
      </c>
      <c r="O147" t="s">
        <v>54</v>
      </c>
      <c r="P147" t="s">
        <v>44</v>
      </c>
      <c r="Q147" t="s">
        <v>45</v>
      </c>
      <c r="R147" t="s">
        <v>45</v>
      </c>
      <c r="S147" t="s">
        <v>45</v>
      </c>
      <c r="T147" t="s">
        <v>63</v>
      </c>
      <c r="U147" t="s">
        <v>45</v>
      </c>
      <c r="V147" t="s">
        <v>45</v>
      </c>
      <c r="W147" t="s">
        <v>45</v>
      </c>
      <c r="X147">
        <v>0</v>
      </c>
      <c r="Z147">
        <v>0</v>
      </c>
      <c r="AA147">
        <v>0</v>
      </c>
      <c r="AB147">
        <v>0</v>
      </c>
      <c r="AC147">
        <v>3</v>
      </c>
      <c r="AD147">
        <v>0</v>
      </c>
      <c r="AE147">
        <v>0</v>
      </c>
    </row>
    <row r="148" spans="1:35" x14ac:dyDescent="0.25">
      <c r="A148" t="s">
        <v>362</v>
      </c>
      <c r="B148" s="1">
        <v>44106</v>
      </c>
      <c r="C148" t="s">
        <v>19</v>
      </c>
      <c r="D148" t="s">
        <v>234</v>
      </c>
      <c r="E148" t="s">
        <v>69</v>
      </c>
      <c r="F148">
        <v>30</v>
      </c>
      <c r="G148" t="s">
        <v>50</v>
      </c>
      <c r="H148" s="1">
        <v>42515</v>
      </c>
      <c r="I148" s="29">
        <f>YEAR(Tabla1[[#This Row],[Ingreso]])</f>
        <v>2016</v>
      </c>
      <c r="J148">
        <v>4.3469945355191255</v>
      </c>
      <c r="K148" t="s">
        <v>51</v>
      </c>
      <c r="L148" t="s">
        <v>96</v>
      </c>
      <c r="M148" t="s">
        <v>41</v>
      </c>
      <c r="N148" t="s">
        <v>53</v>
      </c>
      <c r="O148" t="s">
        <v>43</v>
      </c>
      <c r="P148" t="s">
        <v>44</v>
      </c>
      <c r="Q148" t="s">
        <v>45</v>
      </c>
      <c r="R148" t="s">
        <v>45</v>
      </c>
      <c r="S148" t="s">
        <v>45</v>
      </c>
      <c r="T148" t="s">
        <v>63</v>
      </c>
      <c r="U148" t="s">
        <v>45</v>
      </c>
      <c r="V148" t="s">
        <v>45</v>
      </c>
      <c r="W148" t="s">
        <v>45</v>
      </c>
      <c r="X148">
        <v>54551.610000000008</v>
      </c>
      <c r="Z148">
        <v>3273.0966000000003</v>
      </c>
      <c r="AA148">
        <v>3273.0966000000003</v>
      </c>
      <c r="AB148">
        <v>3273.0966000000003</v>
      </c>
      <c r="AC148">
        <v>5</v>
      </c>
      <c r="AD148">
        <v>8896.2181996086128</v>
      </c>
      <c r="AE148">
        <v>35836.102000391395</v>
      </c>
    </row>
    <row r="149" spans="1:35" x14ac:dyDescent="0.25">
      <c r="A149" t="s">
        <v>362</v>
      </c>
      <c r="B149" s="1">
        <v>44106</v>
      </c>
      <c r="C149" t="s">
        <v>19</v>
      </c>
      <c r="D149" t="s">
        <v>235</v>
      </c>
      <c r="E149" t="s">
        <v>69</v>
      </c>
      <c r="F149">
        <v>30</v>
      </c>
      <c r="G149" t="s">
        <v>50</v>
      </c>
      <c r="H149" s="1">
        <v>42515</v>
      </c>
      <c r="I149" s="29">
        <f>YEAR(Tabla1[[#This Row],[Ingreso]])</f>
        <v>2016</v>
      </c>
      <c r="J149">
        <v>4.3469945355191255</v>
      </c>
      <c r="K149" t="s">
        <v>51</v>
      </c>
      <c r="L149" t="s">
        <v>40</v>
      </c>
      <c r="M149" t="s">
        <v>77</v>
      </c>
      <c r="N149" t="s">
        <v>78</v>
      </c>
      <c r="O149" t="s">
        <v>43</v>
      </c>
      <c r="P149" t="s">
        <v>44</v>
      </c>
      <c r="Q149" t="s">
        <v>45</v>
      </c>
      <c r="R149" t="s">
        <v>46</v>
      </c>
      <c r="S149" t="s">
        <v>45</v>
      </c>
      <c r="T149" t="s">
        <v>63</v>
      </c>
      <c r="U149" t="s">
        <v>45</v>
      </c>
      <c r="V149" t="s">
        <v>45</v>
      </c>
      <c r="W149" t="s">
        <v>45</v>
      </c>
      <c r="X149">
        <v>2438.96</v>
      </c>
      <c r="Z149">
        <v>146.33760000000001</v>
      </c>
      <c r="AA149">
        <v>146.33760000000001</v>
      </c>
      <c r="AB149">
        <v>146.33760000000001</v>
      </c>
      <c r="AC149">
        <v>4</v>
      </c>
      <c r="AD149">
        <v>318.19439008480106</v>
      </c>
      <c r="AE149">
        <v>1681.7528099151989</v>
      </c>
    </row>
    <row r="150" spans="1:35" x14ac:dyDescent="0.25">
      <c r="A150" t="s">
        <v>362</v>
      </c>
      <c r="B150" s="1">
        <v>44106</v>
      </c>
      <c r="C150" t="s">
        <v>19</v>
      </c>
      <c r="D150" t="s">
        <v>236</v>
      </c>
      <c r="E150" t="s">
        <v>69</v>
      </c>
      <c r="F150">
        <v>30</v>
      </c>
      <c r="G150" t="s">
        <v>50</v>
      </c>
      <c r="H150" s="1">
        <v>42726</v>
      </c>
      <c r="I150" s="29">
        <f>YEAR(Tabla1[[#This Row],[Ingreso]])</f>
        <v>2016</v>
      </c>
      <c r="J150">
        <v>3.7704918032786887</v>
      </c>
      <c r="K150" t="s">
        <v>51</v>
      </c>
      <c r="L150" t="s">
        <v>96</v>
      </c>
      <c r="M150" t="s">
        <v>77</v>
      </c>
      <c r="N150" t="s">
        <v>78</v>
      </c>
      <c r="O150" t="s">
        <v>54</v>
      </c>
      <c r="P150" t="s">
        <v>44</v>
      </c>
      <c r="Q150" t="s">
        <v>45</v>
      </c>
      <c r="R150" t="s">
        <v>45</v>
      </c>
      <c r="S150" t="s">
        <v>63</v>
      </c>
      <c r="T150" t="s">
        <v>63</v>
      </c>
      <c r="U150" t="s">
        <v>45</v>
      </c>
      <c r="V150" t="s">
        <v>45</v>
      </c>
      <c r="W150" t="s">
        <v>63</v>
      </c>
      <c r="X150">
        <v>18568.330000000002</v>
      </c>
      <c r="Z150">
        <v>1114.0998</v>
      </c>
      <c r="AA150">
        <v>1114.0998</v>
      </c>
      <c r="AB150">
        <v>1114.0998</v>
      </c>
      <c r="AC150">
        <v>3</v>
      </c>
      <c r="AD150">
        <v>1816.8620352250491</v>
      </c>
      <c r="AE150">
        <v>13409.168564774953</v>
      </c>
    </row>
    <row r="151" spans="1:35" x14ac:dyDescent="0.25">
      <c r="A151" t="s">
        <v>362</v>
      </c>
      <c r="B151" s="1">
        <v>44106</v>
      </c>
      <c r="C151" t="s">
        <v>19</v>
      </c>
      <c r="D151" t="s">
        <v>237</v>
      </c>
      <c r="E151" t="s">
        <v>69</v>
      </c>
      <c r="F151">
        <v>30</v>
      </c>
      <c r="G151" t="s">
        <v>50</v>
      </c>
      <c r="H151" s="1">
        <v>42950</v>
      </c>
      <c r="I151" s="29">
        <f>YEAR(Tabla1[[#This Row],[Ingreso]])</f>
        <v>2017</v>
      </c>
      <c r="J151">
        <v>3.1584699453551912</v>
      </c>
      <c r="K151" t="s">
        <v>51</v>
      </c>
      <c r="L151" t="s">
        <v>89</v>
      </c>
      <c r="M151" t="s">
        <v>77</v>
      </c>
      <c r="N151" t="s">
        <v>78</v>
      </c>
      <c r="O151" t="s">
        <v>54</v>
      </c>
      <c r="P151" t="s">
        <v>44</v>
      </c>
      <c r="Q151" t="s">
        <v>45</v>
      </c>
      <c r="R151" t="s">
        <v>45</v>
      </c>
      <c r="S151" t="s">
        <v>45</v>
      </c>
      <c r="T151" t="s">
        <v>63</v>
      </c>
      <c r="U151" t="s">
        <v>63</v>
      </c>
      <c r="V151" t="s">
        <v>45</v>
      </c>
      <c r="W151" t="s">
        <v>45</v>
      </c>
      <c r="X151">
        <v>14720.53</v>
      </c>
      <c r="Z151">
        <v>883.23180000000002</v>
      </c>
      <c r="AA151">
        <v>883.23180000000002</v>
      </c>
      <c r="AB151">
        <v>883.23180000000002</v>
      </c>
      <c r="AC151">
        <v>2</v>
      </c>
      <c r="AD151">
        <v>960.24331376386169</v>
      </c>
      <c r="AE151">
        <v>11110.591286236138</v>
      </c>
    </row>
    <row r="152" spans="1:35" x14ac:dyDescent="0.25">
      <c r="A152" t="s">
        <v>84</v>
      </c>
      <c r="B152" s="1">
        <v>44106</v>
      </c>
      <c r="C152" t="s">
        <v>355</v>
      </c>
      <c r="D152" t="s">
        <v>238</v>
      </c>
      <c r="E152" t="s">
        <v>69</v>
      </c>
      <c r="F152">
        <v>41</v>
      </c>
      <c r="G152" t="s">
        <v>50</v>
      </c>
      <c r="H152" s="1">
        <v>42539</v>
      </c>
      <c r="I152" s="29">
        <f>YEAR(Tabla1[[#This Row],[Ingreso]])</f>
        <v>2016</v>
      </c>
      <c r="J152">
        <v>4.2814207650273222</v>
      </c>
      <c r="K152" t="s">
        <v>51</v>
      </c>
      <c r="L152" t="s">
        <v>40</v>
      </c>
      <c r="M152" t="s">
        <v>77</v>
      </c>
      <c r="N152" t="s">
        <v>53</v>
      </c>
      <c r="O152" t="s">
        <v>65</v>
      </c>
      <c r="P152" t="s">
        <v>66</v>
      </c>
      <c r="Q152" t="s">
        <v>45</v>
      </c>
      <c r="R152" t="s">
        <v>45</v>
      </c>
      <c r="S152" t="s">
        <v>45</v>
      </c>
      <c r="T152" t="s">
        <v>45</v>
      </c>
      <c r="U152" t="s">
        <v>45</v>
      </c>
      <c r="V152" t="s">
        <v>45</v>
      </c>
      <c r="W152" t="s">
        <v>45</v>
      </c>
      <c r="X152">
        <v>50999.77</v>
      </c>
      <c r="Y152" t="s">
        <v>55</v>
      </c>
      <c r="Z152">
        <v>3059.9861999999998</v>
      </c>
      <c r="AA152">
        <v>3059.9861999999998</v>
      </c>
      <c r="AB152">
        <v>3059.9861999999998</v>
      </c>
      <c r="AC152">
        <v>4</v>
      </c>
      <c r="AD152">
        <v>6653.5903457273316</v>
      </c>
      <c r="AE152">
        <v>35166.221054272668</v>
      </c>
      <c r="AF152" s="1">
        <v>43263</v>
      </c>
      <c r="AG152" t="s">
        <v>59</v>
      </c>
    </row>
    <row r="153" spans="1:35" x14ac:dyDescent="0.25">
      <c r="A153" t="s">
        <v>34</v>
      </c>
      <c r="B153" s="1">
        <v>44106</v>
      </c>
      <c r="C153" t="s">
        <v>355</v>
      </c>
      <c r="D153" t="s">
        <v>239</v>
      </c>
      <c r="E153" t="s">
        <v>69</v>
      </c>
      <c r="F153">
        <v>32</v>
      </c>
      <c r="G153" t="s">
        <v>50</v>
      </c>
      <c r="H153" s="1">
        <v>43465</v>
      </c>
      <c r="I153" s="29">
        <f>YEAR(Tabla1[[#This Row],[Ingreso]])</f>
        <v>2018</v>
      </c>
      <c r="J153">
        <v>1.7513661202185793</v>
      </c>
      <c r="K153" t="s">
        <v>39</v>
      </c>
      <c r="L153" t="s">
        <v>52</v>
      </c>
      <c r="M153" t="s">
        <v>41</v>
      </c>
      <c r="N153" t="s">
        <v>53</v>
      </c>
      <c r="O153" t="s">
        <v>65</v>
      </c>
      <c r="P153" t="s">
        <v>44</v>
      </c>
      <c r="Q153" t="s">
        <v>46</v>
      </c>
      <c r="R153" t="s">
        <v>45</v>
      </c>
      <c r="S153" t="s">
        <v>45</v>
      </c>
      <c r="T153" t="s">
        <v>46</v>
      </c>
      <c r="U153" t="s">
        <v>45</v>
      </c>
      <c r="V153" t="s">
        <v>46</v>
      </c>
      <c r="W153" t="s">
        <v>63</v>
      </c>
      <c r="X153">
        <v>43713.82</v>
      </c>
      <c r="Y153" t="s">
        <v>47</v>
      </c>
      <c r="Z153">
        <v>2622.8291999999997</v>
      </c>
      <c r="AA153">
        <v>2622.8291999999997</v>
      </c>
      <c r="AB153">
        <v>2622.8291999999997</v>
      </c>
      <c r="AC153">
        <v>2</v>
      </c>
      <c r="AD153">
        <v>2851.5212002609264</v>
      </c>
      <c r="AE153">
        <v>32993.811199739073</v>
      </c>
    </row>
    <row r="154" spans="1:35" x14ac:dyDescent="0.25">
      <c r="A154" t="s">
        <v>84</v>
      </c>
      <c r="B154" s="1">
        <v>44106</v>
      </c>
      <c r="C154" t="s">
        <v>355</v>
      </c>
      <c r="D154" t="s">
        <v>240</v>
      </c>
      <c r="E154" t="s">
        <v>69</v>
      </c>
      <c r="F154">
        <v>37</v>
      </c>
      <c r="G154" t="s">
        <v>50</v>
      </c>
      <c r="H154" s="1">
        <v>42845</v>
      </c>
      <c r="I154" s="29">
        <f>YEAR(Tabla1[[#This Row],[Ingreso]])</f>
        <v>2017</v>
      </c>
      <c r="J154">
        <v>3.4453551912568305</v>
      </c>
      <c r="K154" t="s">
        <v>51</v>
      </c>
      <c r="L154" t="s">
        <v>40</v>
      </c>
      <c r="M154" t="s">
        <v>41</v>
      </c>
      <c r="N154" t="s">
        <v>78</v>
      </c>
      <c r="O154" t="s">
        <v>65</v>
      </c>
      <c r="P154" t="s">
        <v>44</v>
      </c>
      <c r="Q154" t="s">
        <v>46</v>
      </c>
      <c r="R154" t="s">
        <v>46</v>
      </c>
      <c r="S154" t="s">
        <v>45</v>
      </c>
      <c r="T154" t="s">
        <v>45</v>
      </c>
      <c r="U154" t="s">
        <v>45</v>
      </c>
      <c r="V154" t="s">
        <v>46</v>
      </c>
      <c r="W154" t="s">
        <v>63</v>
      </c>
      <c r="X154">
        <v>51843.67</v>
      </c>
      <c r="Y154" t="s">
        <v>55</v>
      </c>
      <c r="Z154">
        <v>3110.6201999999998</v>
      </c>
      <c r="AA154">
        <v>3110.6201999999998</v>
      </c>
      <c r="AB154">
        <v>3110.6201999999998</v>
      </c>
      <c r="AC154">
        <v>5</v>
      </c>
      <c r="AD154">
        <v>8454.6102413568169</v>
      </c>
      <c r="AE154">
        <v>34057.199158643183</v>
      </c>
      <c r="AF154" s="1">
        <v>43826</v>
      </c>
      <c r="AG154" t="s">
        <v>59</v>
      </c>
    </row>
    <row r="155" spans="1:35" x14ac:dyDescent="0.25">
      <c r="A155" t="s">
        <v>60</v>
      </c>
      <c r="B155" s="1">
        <v>44106</v>
      </c>
      <c r="C155" t="s">
        <v>355</v>
      </c>
      <c r="D155" t="s">
        <v>241</v>
      </c>
      <c r="E155" t="s">
        <v>37</v>
      </c>
      <c r="F155">
        <v>37</v>
      </c>
      <c r="G155" t="s">
        <v>50</v>
      </c>
      <c r="H155" s="1">
        <v>42714</v>
      </c>
      <c r="I155" s="29">
        <f>YEAR(Tabla1[[#This Row],[Ingreso]])</f>
        <v>2016</v>
      </c>
      <c r="J155">
        <v>3.8032786885245899</v>
      </c>
      <c r="K155" t="s">
        <v>51</v>
      </c>
      <c r="L155" t="s">
        <v>40</v>
      </c>
      <c r="M155" t="s">
        <v>41</v>
      </c>
      <c r="N155" t="s">
        <v>53</v>
      </c>
      <c r="O155" t="s">
        <v>65</v>
      </c>
      <c r="P155" t="s">
        <v>44</v>
      </c>
      <c r="Q155" t="s">
        <v>46</v>
      </c>
      <c r="R155" t="s">
        <v>45</v>
      </c>
      <c r="S155" t="s">
        <v>45</v>
      </c>
      <c r="T155" t="s">
        <v>45</v>
      </c>
      <c r="U155" t="s">
        <v>45</v>
      </c>
      <c r="V155" t="s">
        <v>45</v>
      </c>
      <c r="W155" t="s">
        <v>45</v>
      </c>
      <c r="X155">
        <v>43976.41</v>
      </c>
      <c r="Y155" t="s">
        <v>94</v>
      </c>
      <c r="Z155">
        <v>2638.5846000000001</v>
      </c>
      <c r="AA155">
        <v>2638.5846000000001</v>
      </c>
      <c r="AB155">
        <v>2638.5846000000001</v>
      </c>
      <c r="AC155">
        <v>5</v>
      </c>
      <c r="AD155">
        <v>7171.6258969341161</v>
      </c>
      <c r="AE155">
        <v>28889.030303065887</v>
      </c>
      <c r="AF155" s="1">
        <v>43388</v>
      </c>
      <c r="AG155" t="s">
        <v>59</v>
      </c>
    </row>
    <row r="156" spans="1:35" x14ac:dyDescent="0.25">
      <c r="A156" t="s">
        <v>84</v>
      </c>
      <c r="B156" s="1">
        <v>44106</v>
      </c>
      <c r="C156" t="s">
        <v>355</v>
      </c>
      <c r="D156" t="s">
        <v>242</v>
      </c>
      <c r="E156" t="s">
        <v>37</v>
      </c>
      <c r="F156">
        <v>49</v>
      </c>
      <c r="G156" t="s">
        <v>50</v>
      </c>
      <c r="H156" s="1">
        <v>42539</v>
      </c>
      <c r="I156" s="29">
        <f>YEAR(Tabla1[[#This Row],[Ingreso]])</f>
        <v>2016</v>
      </c>
      <c r="J156">
        <v>4.2814207650273222</v>
      </c>
      <c r="K156" t="s">
        <v>51</v>
      </c>
      <c r="L156" t="s">
        <v>40</v>
      </c>
      <c r="M156" t="s">
        <v>77</v>
      </c>
      <c r="N156" t="s">
        <v>78</v>
      </c>
      <c r="O156" t="s">
        <v>65</v>
      </c>
      <c r="P156" t="s">
        <v>66</v>
      </c>
      <c r="Q156" t="s">
        <v>46</v>
      </c>
      <c r="R156" t="s">
        <v>46</v>
      </c>
      <c r="S156" t="s">
        <v>45</v>
      </c>
      <c r="T156" t="s">
        <v>45</v>
      </c>
      <c r="U156" t="s">
        <v>45</v>
      </c>
      <c r="V156" t="s">
        <v>46</v>
      </c>
      <c r="W156" t="s">
        <v>63</v>
      </c>
      <c r="X156">
        <v>18645.719999999998</v>
      </c>
      <c r="Y156" t="s">
        <v>58</v>
      </c>
      <c r="Z156">
        <v>1118.7431999999999</v>
      </c>
      <c r="AA156">
        <v>1118.7431999999999</v>
      </c>
      <c r="AB156">
        <v>1118.7431999999999</v>
      </c>
      <c r="AC156">
        <v>2</v>
      </c>
      <c r="AD156">
        <v>1216.289628180039</v>
      </c>
      <c r="AE156">
        <v>14073.200771819958</v>
      </c>
      <c r="AF156" s="1">
        <v>43573</v>
      </c>
      <c r="AG156" t="s">
        <v>59</v>
      </c>
    </row>
    <row r="157" spans="1:35" x14ac:dyDescent="0.25">
      <c r="A157" t="s">
        <v>34</v>
      </c>
      <c r="B157" s="1">
        <v>44106</v>
      </c>
      <c r="C157" t="s">
        <v>355</v>
      </c>
      <c r="D157" t="s">
        <v>243</v>
      </c>
      <c r="E157" t="s">
        <v>37</v>
      </c>
      <c r="F157">
        <v>40</v>
      </c>
      <c r="G157" t="s">
        <v>50</v>
      </c>
      <c r="H157" s="1">
        <v>43430</v>
      </c>
      <c r="I157" s="29">
        <f>YEAR(Tabla1[[#This Row],[Ingreso]])</f>
        <v>2018</v>
      </c>
      <c r="J157">
        <v>1.8469945355191257</v>
      </c>
      <c r="K157" t="s">
        <v>39</v>
      </c>
      <c r="L157" t="s">
        <v>40</v>
      </c>
      <c r="M157" t="s">
        <v>41</v>
      </c>
      <c r="N157" t="s">
        <v>53</v>
      </c>
      <c r="O157" t="s">
        <v>65</v>
      </c>
      <c r="P157" t="s">
        <v>44</v>
      </c>
      <c r="Q157" t="s">
        <v>45</v>
      </c>
      <c r="R157" t="s">
        <v>46</v>
      </c>
      <c r="S157" t="s">
        <v>45</v>
      </c>
      <c r="T157" t="s">
        <v>45</v>
      </c>
      <c r="U157" t="s">
        <v>63</v>
      </c>
      <c r="V157" t="s">
        <v>45</v>
      </c>
      <c r="W157" t="s">
        <v>63</v>
      </c>
      <c r="X157">
        <v>3298.53</v>
      </c>
      <c r="Y157" t="s">
        <v>55</v>
      </c>
      <c r="Z157">
        <v>197.9118</v>
      </c>
      <c r="AA157">
        <v>197.9118</v>
      </c>
      <c r="AB157">
        <v>197.9118</v>
      </c>
      <c r="AC157">
        <v>2</v>
      </c>
      <c r="AD157">
        <v>215.16829745596871</v>
      </c>
      <c r="AE157">
        <v>2489.6263025440312</v>
      </c>
      <c r="AH157" t="s">
        <v>73</v>
      </c>
      <c r="AI157" t="s">
        <v>118</v>
      </c>
    </row>
    <row r="158" spans="1:35" x14ac:dyDescent="0.25">
      <c r="A158" t="s">
        <v>362</v>
      </c>
      <c r="B158" s="1">
        <v>44106</v>
      </c>
      <c r="C158" t="s">
        <v>355</v>
      </c>
      <c r="D158" t="s">
        <v>244</v>
      </c>
      <c r="E158" t="s">
        <v>37</v>
      </c>
      <c r="F158">
        <v>38</v>
      </c>
      <c r="G158" t="s">
        <v>50</v>
      </c>
      <c r="H158" s="1">
        <v>43434</v>
      </c>
      <c r="I158" s="29">
        <f>YEAR(Tabla1[[#This Row],[Ingreso]])</f>
        <v>2018</v>
      </c>
      <c r="J158">
        <v>1.8360655737704918</v>
      </c>
      <c r="K158" t="s">
        <v>39</v>
      </c>
      <c r="L158" t="s">
        <v>72</v>
      </c>
      <c r="M158" t="s">
        <v>77</v>
      </c>
      <c r="N158" t="s">
        <v>53</v>
      </c>
      <c r="O158" t="s">
        <v>54</v>
      </c>
      <c r="P158" t="s">
        <v>66</v>
      </c>
      <c r="Q158" t="s">
        <v>45</v>
      </c>
      <c r="R158" t="s">
        <v>45</v>
      </c>
      <c r="S158" t="s">
        <v>45</v>
      </c>
      <c r="T158" t="s">
        <v>45</v>
      </c>
      <c r="U158" t="s">
        <v>45</v>
      </c>
      <c r="V158" t="s">
        <v>45</v>
      </c>
      <c r="W158" t="s">
        <v>45</v>
      </c>
      <c r="X158">
        <v>5477.09</v>
      </c>
      <c r="Y158" t="s">
        <v>55</v>
      </c>
      <c r="Z158">
        <v>328.62540000000001</v>
      </c>
      <c r="AA158">
        <v>328.62540000000001</v>
      </c>
      <c r="AB158">
        <v>328.62540000000001</v>
      </c>
      <c r="AC158">
        <v>3</v>
      </c>
      <c r="AD158">
        <v>535.91878669275934</v>
      </c>
      <c r="AE158">
        <v>3955.2950133072409</v>
      </c>
      <c r="AH158" t="s">
        <v>73</v>
      </c>
      <c r="AI158" t="s">
        <v>92</v>
      </c>
    </row>
    <row r="159" spans="1:35" x14ac:dyDescent="0.25">
      <c r="A159" t="s">
        <v>362</v>
      </c>
      <c r="B159" s="1">
        <v>44106</v>
      </c>
      <c r="C159" t="s">
        <v>355</v>
      </c>
      <c r="D159" t="s">
        <v>245</v>
      </c>
      <c r="E159" t="s">
        <v>37</v>
      </c>
      <c r="F159">
        <v>32</v>
      </c>
      <c r="G159" t="s">
        <v>50</v>
      </c>
      <c r="H159" s="1">
        <v>43434</v>
      </c>
      <c r="I159" s="29">
        <f>YEAR(Tabla1[[#This Row],[Ingreso]])</f>
        <v>2018</v>
      </c>
      <c r="J159">
        <v>1.8360655737704918</v>
      </c>
      <c r="K159" t="s">
        <v>39</v>
      </c>
      <c r="L159" t="s">
        <v>40</v>
      </c>
      <c r="M159" t="s">
        <v>41</v>
      </c>
      <c r="N159" t="s">
        <v>53</v>
      </c>
      <c r="O159" t="s">
        <v>43</v>
      </c>
      <c r="P159" t="s">
        <v>44</v>
      </c>
      <c r="Q159" t="s">
        <v>45</v>
      </c>
      <c r="R159" t="s">
        <v>46</v>
      </c>
      <c r="S159" t="s">
        <v>45</v>
      </c>
      <c r="T159" t="s">
        <v>45</v>
      </c>
      <c r="U159" t="s">
        <v>45</v>
      </c>
      <c r="V159" t="s">
        <v>45</v>
      </c>
      <c r="W159" t="s">
        <v>45</v>
      </c>
      <c r="X159">
        <v>52034.64</v>
      </c>
      <c r="Y159" t="s">
        <v>55</v>
      </c>
      <c r="Z159">
        <v>3122.0783999999999</v>
      </c>
      <c r="AA159">
        <v>3122.0783999999999</v>
      </c>
      <c r="AB159">
        <v>3122.0783999999999</v>
      </c>
      <c r="AC159">
        <v>3</v>
      </c>
      <c r="AD159">
        <v>5091.4520547945212</v>
      </c>
      <c r="AE159">
        <v>37576.952745205475</v>
      </c>
      <c r="AF159" s="1">
        <v>43578</v>
      </c>
      <c r="AG159" t="s">
        <v>59</v>
      </c>
      <c r="AH159" t="s">
        <v>73</v>
      </c>
      <c r="AI159" t="s">
        <v>92</v>
      </c>
    </row>
    <row r="160" spans="1:35" x14ac:dyDescent="0.25">
      <c r="A160" t="s">
        <v>34</v>
      </c>
      <c r="B160" s="1">
        <v>44106</v>
      </c>
      <c r="C160" t="s">
        <v>355</v>
      </c>
      <c r="D160" t="s">
        <v>246</v>
      </c>
      <c r="E160" t="s">
        <v>37</v>
      </c>
      <c r="F160">
        <v>40</v>
      </c>
      <c r="G160" t="s">
        <v>50</v>
      </c>
      <c r="H160" s="1">
        <v>43430</v>
      </c>
      <c r="I160" s="29">
        <f>YEAR(Tabla1[[#This Row],[Ingreso]])</f>
        <v>2018</v>
      </c>
      <c r="J160">
        <v>1.8469945355191257</v>
      </c>
      <c r="K160" t="s">
        <v>39</v>
      </c>
      <c r="L160" t="s">
        <v>40</v>
      </c>
      <c r="M160" t="s">
        <v>41</v>
      </c>
      <c r="N160" t="s">
        <v>53</v>
      </c>
      <c r="O160" t="s">
        <v>54</v>
      </c>
      <c r="P160" t="s">
        <v>44</v>
      </c>
      <c r="Q160" t="s">
        <v>45</v>
      </c>
      <c r="R160" t="s">
        <v>46</v>
      </c>
      <c r="S160" t="s">
        <v>45</v>
      </c>
      <c r="T160" t="s">
        <v>45</v>
      </c>
      <c r="U160" t="s">
        <v>45</v>
      </c>
      <c r="V160" t="s">
        <v>46</v>
      </c>
      <c r="W160" t="s">
        <v>45</v>
      </c>
      <c r="X160">
        <v>11614.79</v>
      </c>
      <c r="Y160" t="s">
        <v>58</v>
      </c>
      <c r="Z160">
        <v>696.88740000000007</v>
      </c>
      <c r="AA160">
        <v>696.88740000000007</v>
      </c>
      <c r="AB160">
        <v>696.88740000000007</v>
      </c>
      <c r="AC160">
        <v>7</v>
      </c>
      <c r="AD160">
        <v>2651.7785388127859</v>
      </c>
      <c r="AE160">
        <v>6872.3492611872152</v>
      </c>
      <c r="AH160" t="s">
        <v>73</v>
      </c>
      <c r="AI160" t="s">
        <v>99</v>
      </c>
    </row>
    <row r="161" spans="1:35" x14ac:dyDescent="0.25">
      <c r="A161" t="s">
        <v>34</v>
      </c>
      <c r="B161" s="1">
        <v>44106</v>
      </c>
      <c r="C161" t="s">
        <v>355</v>
      </c>
      <c r="D161" t="s">
        <v>247</v>
      </c>
      <c r="E161" t="s">
        <v>37</v>
      </c>
      <c r="F161">
        <v>41</v>
      </c>
      <c r="G161" t="s">
        <v>50</v>
      </c>
      <c r="H161" s="1">
        <v>43465</v>
      </c>
      <c r="I161" s="29">
        <f>YEAR(Tabla1[[#This Row],[Ingreso]])</f>
        <v>2018</v>
      </c>
      <c r="J161">
        <v>1.7513661202185793</v>
      </c>
      <c r="K161" t="s">
        <v>39</v>
      </c>
      <c r="L161" t="s">
        <v>52</v>
      </c>
      <c r="M161" t="s">
        <v>41</v>
      </c>
      <c r="N161" t="s">
        <v>53</v>
      </c>
      <c r="O161" t="s">
        <v>65</v>
      </c>
      <c r="P161" t="s">
        <v>44</v>
      </c>
      <c r="Q161" t="s">
        <v>45</v>
      </c>
      <c r="R161" t="s">
        <v>45</v>
      </c>
      <c r="S161" t="s">
        <v>45</v>
      </c>
      <c r="T161" t="s">
        <v>45</v>
      </c>
      <c r="U161" t="s">
        <v>63</v>
      </c>
      <c r="V161" t="s">
        <v>45</v>
      </c>
      <c r="W161" t="s">
        <v>45</v>
      </c>
      <c r="X161">
        <v>42351.32</v>
      </c>
      <c r="Y161" t="s">
        <v>47</v>
      </c>
      <c r="Z161">
        <v>2541.0791999999997</v>
      </c>
      <c r="AA161">
        <v>2541.0791999999997</v>
      </c>
      <c r="AB161">
        <v>2541.0791999999997</v>
      </c>
      <c r="AC161">
        <v>3</v>
      </c>
      <c r="AD161">
        <v>4143.9647749510768</v>
      </c>
      <c r="AE161">
        <v>30584.117625048922</v>
      </c>
      <c r="AF161" s="1">
        <v>43709</v>
      </c>
      <c r="AG161" t="s">
        <v>56</v>
      </c>
      <c r="AH161" t="s">
        <v>73</v>
      </c>
      <c r="AI161" t="s">
        <v>109</v>
      </c>
    </row>
    <row r="162" spans="1:35" x14ac:dyDescent="0.25">
      <c r="A162" t="s">
        <v>34</v>
      </c>
      <c r="B162" s="1">
        <v>44106</v>
      </c>
      <c r="C162" t="s">
        <v>355</v>
      </c>
      <c r="D162" t="s">
        <v>248</v>
      </c>
      <c r="E162" t="s">
        <v>37</v>
      </c>
      <c r="F162">
        <v>37</v>
      </c>
      <c r="G162" t="s">
        <v>50</v>
      </c>
      <c r="H162" s="1">
        <v>43465</v>
      </c>
      <c r="I162" s="29">
        <f>YEAR(Tabla1[[#This Row],[Ingreso]])</f>
        <v>2018</v>
      </c>
      <c r="J162">
        <v>1.7513661202185793</v>
      </c>
      <c r="K162" t="s">
        <v>39</v>
      </c>
      <c r="L162" t="s">
        <v>40</v>
      </c>
      <c r="M162" t="s">
        <v>41</v>
      </c>
      <c r="N162" t="s">
        <v>53</v>
      </c>
      <c r="O162" t="s">
        <v>54</v>
      </c>
      <c r="P162" t="s">
        <v>44</v>
      </c>
      <c r="Q162" t="s">
        <v>45</v>
      </c>
      <c r="R162" t="s">
        <v>46</v>
      </c>
      <c r="S162" t="s">
        <v>45</v>
      </c>
      <c r="T162" t="s">
        <v>45</v>
      </c>
      <c r="U162" t="s">
        <v>45</v>
      </c>
      <c r="V162" t="s">
        <v>46</v>
      </c>
      <c r="W162" t="s">
        <v>45</v>
      </c>
      <c r="X162">
        <v>34010.53</v>
      </c>
      <c r="Y162" t="s">
        <v>58</v>
      </c>
      <c r="Z162">
        <v>2040.6317999999999</v>
      </c>
      <c r="AA162">
        <v>2040.6317999999999</v>
      </c>
      <c r="AB162">
        <v>2040.6317999999999</v>
      </c>
      <c r="AC162">
        <v>9</v>
      </c>
      <c r="AD162">
        <v>9983.5215264187864</v>
      </c>
      <c r="AE162">
        <v>17905.113073581211</v>
      </c>
      <c r="AH162" t="s">
        <v>73</v>
      </c>
      <c r="AI162" t="s">
        <v>92</v>
      </c>
    </row>
    <row r="163" spans="1:35" x14ac:dyDescent="0.25">
      <c r="A163" t="s">
        <v>34</v>
      </c>
      <c r="B163" s="1">
        <v>44106</v>
      </c>
      <c r="C163" t="s">
        <v>355</v>
      </c>
      <c r="D163" t="s">
        <v>249</v>
      </c>
      <c r="E163" t="s">
        <v>37</v>
      </c>
      <c r="F163">
        <v>27</v>
      </c>
      <c r="G163" t="s">
        <v>38</v>
      </c>
      <c r="H163" s="1">
        <v>42714</v>
      </c>
      <c r="I163" s="29">
        <f>YEAR(Tabla1[[#This Row],[Ingreso]])</f>
        <v>2016</v>
      </c>
      <c r="J163">
        <v>3.8032786885245899</v>
      </c>
      <c r="K163" t="s">
        <v>51</v>
      </c>
      <c r="L163" t="s">
        <v>96</v>
      </c>
      <c r="M163" t="s">
        <v>41</v>
      </c>
      <c r="N163" t="s">
        <v>53</v>
      </c>
      <c r="O163" t="s">
        <v>54</v>
      </c>
      <c r="P163" t="s">
        <v>44</v>
      </c>
      <c r="Q163" t="s">
        <v>45</v>
      </c>
      <c r="R163" t="s">
        <v>46</v>
      </c>
      <c r="S163" t="s">
        <v>45</v>
      </c>
      <c r="T163" t="s">
        <v>45</v>
      </c>
      <c r="U163" t="s">
        <v>63</v>
      </c>
      <c r="V163" t="s">
        <v>45</v>
      </c>
      <c r="W163" t="s">
        <v>63</v>
      </c>
      <c r="X163">
        <v>53187.5</v>
      </c>
      <c r="Y163" t="s">
        <v>58</v>
      </c>
      <c r="Z163">
        <v>3191.25</v>
      </c>
      <c r="AA163">
        <v>3191.25</v>
      </c>
      <c r="AB163">
        <v>3191.25</v>
      </c>
      <c r="AC163">
        <v>2</v>
      </c>
      <c r="AD163">
        <v>3469.5042400521852</v>
      </c>
      <c r="AE163">
        <v>40144.245759947815</v>
      </c>
      <c r="AF163" s="1">
        <v>43727</v>
      </c>
      <c r="AG163" t="s">
        <v>56</v>
      </c>
      <c r="AH163" t="s">
        <v>73</v>
      </c>
      <c r="AI163" t="s">
        <v>92</v>
      </c>
    </row>
    <row r="164" spans="1:35" x14ac:dyDescent="0.25">
      <c r="A164" t="s">
        <v>34</v>
      </c>
      <c r="B164" s="1">
        <v>44106</v>
      </c>
      <c r="C164" t="s">
        <v>250</v>
      </c>
      <c r="D164" t="s">
        <v>251</v>
      </c>
      <c r="E164" t="s">
        <v>37</v>
      </c>
      <c r="F164">
        <v>35</v>
      </c>
      <c r="G164" t="s">
        <v>50</v>
      </c>
      <c r="H164" s="1">
        <v>43600</v>
      </c>
      <c r="I164" s="29">
        <f>YEAR(Tabla1[[#This Row],[Ingreso]])</f>
        <v>2019</v>
      </c>
      <c r="J164">
        <v>1.3825136612021858</v>
      </c>
      <c r="K164" t="s">
        <v>39</v>
      </c>
      <c r="L164" t="s">
        <v>89</v>
      </c>
      <c r="M164" t="s">
        <v>41</v>
      </c>
      <c r="N164" t="s">
        <v>42</v>
      </c>
      <c r="O164" t="s">
        <v>54</v>
      </c>
      <c r="P164" t="s">
        <v>66</v>
      </c>
      <c r="Q164" t="s">
        <v>45</v>
      </c>
      <c r="R164" t="s">
        <v>45</v>
      </c>
      <c r="S164" t="s">
        <v>45</v>
      </c>
      <c r="T164" t="s">
        <v>45</v>
      </c>
      <c r="U164" t="s">
        <v>45</v>
      </c>
      <c r="V164" t="s">
        <v>45</v>
      </c>
      <c r="W164" t="s">
        <v>45</v>
      </c>
      <c r="X164">
        <v>24764.6</v>
      </c>
      <c r="Y164" t="s">
        <v>58</v>
      </c>
      <c r="Z164">
        <v>1485.8759999999997</v>
      </c>
      <c r="AA164">
        <v>1485.8759999999997</v>
      </c>
      <c r="AB164">
        <v>1485.8759999999997</v>
      </c>
      <c r="AC164">
        <v>7</v>
      </c>
      <c r="AD164">
        <v>5654.0182648401824</v>
      </c>
      <c r="AE164">
        <v>14652.953735159817</v>
      </c>
      <c r="AH164" t="s">
        <v>73</v>
      </c>
      <c r="AI164" t="s">
        <v>99</v>
      </c>
    </row>
    <row r="165" spans="1:35" x14ac:dyDescent="0.25">
      <c r="A165" t="s">
        <v>60</v>
      </c>
      <c r="B165" s="1">
        <v>44106</v>
      </c>
      <c r="C165" t="s">
        <v>250</v>
      </c>
      <c r="D165" t="s">
        <v>252</v>
      </c>
      <c r="E165" t="s">
        <v>69</v>
      </c>
      <c r="F165">
        <v>38</v>
      </c>
      <c r="G165" t="s">
        <v>50</v>
      </c>
      <c r="H165" s="1">
        <v>43787</v>
      </c>
      <c r="I165" s="29">
        <f>YEAR(Tabla1[[#This Row],[Ingreso]])</f>
        <v>2019</v>
      </c>
      <c r="J165">
        <v>0.87158469945355188</v>
      </c>
      <c r="K165" t="s">
        <v>116</v>
      </c>
      <c r="L165" t="s">
        <v>89</v>
      </c>
      <c r="M165" t="s">
        <v>41</v>
      </c>
      <c r="N165" t="s">
        <v>42</v>
      </c>
      <c r="O165" t="s">
        <v>43</v>
      </c>
      <c r="P165" t="s">
        <v>44</v>
      </c>
      <c r="Q165" t="s">
        <v>45</v>
      </c>
      <c r="R165" t="s">
        <v>46</v>
      </c>
      <c r="S165" t="s">
        <v>45</v>
      </c>
      <c r="T165" t="s">
        <v>45</v>
      </c>
      <c r="U165" t="s">
        <v>45</v>
      </c>
      <c r="V165" t="s">
        <v>45</v>
      </c>
      <c r="W165" t="s">
        <v>45</v>
      </c>
      <c r="X165">
        <v>2794.2</v>
      </c>
      <c r="Y165" t="s">
        <v>55</v>
      </c>
      <c r="Z165">
        <v>167.65199999999999</v>
      </c>
      <c r="AA165">
        <v>167.65199999999999</v>
      </c>
      <c r="AB165">
        <v>167.65199999999999</v>
      </c>
      <c r="AC165">
        <v>7</v>
      </c>
      <c r="AD165">
        <v>637.94520547945206</v>
      </c>
      <c r="AE165">
        <v>1653.2987945205477</v>
      </c>
      <c r="AH165" t="s">
        <v>73</v>
      </c>
      <c r="AI165" t="s">
        <v>92</v>
      </c>
    </row>
    <row r="166" spans="1:35" x14ac:dyDescent="0.25">
      <c r="A166" t="s">
        <v>34</v>
      </c>
      <c r="B166" s="1">
        <v>44106</v>
      </c>
      <c r="C166" t="s">
        <v>250</v>
      </c>
      <c r="D166" t="s">
        <v>253</v>
      </c>
      <c r="E166" t="s">
        <v>69</v>
      </c>
      <c r="F166">
        <v>41</v>
      </c>
      <c r="G166" t="s">
        <v>50</v>
      </c>
      <c r="H166" s="1">
        <v>43465</v>
      </c>
      <c r="I166" s="29">
        <f>YEAR(Tabla1[[#This Row],[Ingreso]])</f>
        <v>2018</v>
      </c>
      <c r="J166">
        <v>1.7513661202185793</v>
      </c>
      <c r="K166" t="s">
        <v>39</v>
      </c>
      <c r="L166" t="s">
        <v>70</v>
      </c>
      <c r="M166" t="s">
        <v>41</v>
      </c>
      <c r="N166" t="s">
        <v>42</v>
      </c>
      <c r="O166" t="s">
        <v>65</v>
      </c>
      <c r="P166" t="s">
        <v>44</v>
      </c>
      <c r="Q166" t="s">
        <v>46</v>
      </c>
      <c r="R166" t="s">
        <v>46</v>
      </c>
      <c r="S166" t="s">
        <v>45</v>
      </c>
      <c r="T166" t="s">
        <v>45</v>
      </c>
      <c r="U166" t="s">
        <v>63</v>
      </c>
      <c r="V166" t="s">
        <v>46</v>
      </c>
      <c r="W166" t="s">
        <v>63</v>
      </c>
      <c r="X166">
        <v>62550.69</v>
      </c>
      <c r="Y166" t="s">
        <v>55</v>
      </c>
      <c r="Z166">
        <v>3753.0414000000001</v>
      </c>
      <c r="AA166">
        <v>3753.0414000000001</v>
      </c>
      <c r="AB166">
        <v>3753.0414000000001</v>
      </c>
      <c r="AC166">
        <v>2</v>
      </c>
      <c r="AD166">
        <v>4080.279843444227</v>
      </c>
      <c r="AE166">
        <v>47211.285956555774</v>
      </c>
      <c r="AF166" s="1">
        <v>43535</v>
      </c>
      <c r="AG166" t="s">
        <v>56</v>
      </c>
      <c r="AH166" t="s">
        <v>73</v>
      </c>
      <c r="AI166" t="s">
        <v>74</v>
      </c>
    </row>
    <row r="167" spans="1:35" x14ac:dyDescent="0.25">
      <c r="A167" t="s">
        <v>75</v>
      </c>
      <c r="B167" s="1">
        <v>44106</v>
      </c>
      <c r="C167" t="s">
        <v>250</v>
      </c>
      <c r="D167" t="s">
        <v>254</v>
      </c>
      <c r="E167" t="s">
        <v>37</v>
      </c>
      <c r="F167">
        <v>39</v>
      </c>
      <c r="G167" t="s">
        <v>50</v>
      </c>
      <c r="H167" s="1">
        <v>42993</v>
      </c>
      <c r="I167" s="29">
        <f>YEAR(Tabla1[[#This Row],[Ingreso]])</f>
        <v>2017</v>
      </c>
      <c r="J167">
        <v>3.040983606557377</v>
      </c>
      <c r="K167" t="s">
        <v>51</v>
      </c>
      <c r="L167" t="s">
        <v>70</v>
      </c>
      <c r="M167" t="s">
        <v>77</v>
      </c>
      <c r="N167" t="s">
        <v>78</v>
      </c>
      <c r="O167" t="s">
        <v>65</v>
      </c>
      <c r="P167" t="s">
        <v>66</v>
      </c>
      <c r="Q167" t="s">
        <v>45</v>
      </c>
      <c r="R167" t="s">
        <v>46</v>
      </c>
      <c r="S167" t="s">
        <v>45</v>
      </c>
      <c r="T167" t="s">
        <v>45</v>
      </c>
      <c r="U167" t="s">
        <v>45</v>
      </c>
      <c r="V167" t="s">
        <v>46</v>
      </c>
      <c r="W167" t="s">
        <v>45</v>
      </c>
      <c r="X167">
        <v>0</v>
      </c>
      <c r="Y167" t="s">
        <v>47</v>
      </c>
      <c r="Z167">
        <v>0</v>
      </c>
      <c r="AA167">
        <v>0</v>
      </c>
      <c r="AB167">
        <v>0</v>
      </c>
      <c r="AC167">
        <v>7</v>
      </c>
      <c r="AD167">
        <v>0</v>
      </c>
      <c r="AE167">
        <v>0</v>
      </c>
      <c r="AF167" s="1">
        <v>43337</v>
      </c>
      <c r="AG167" t="s">
        <v>56</v>
      </c>
      <c r="AH167" t="s">
        <v>73</v>
      </c>
      <c r="AI167" t="s">
        <v>92</v>
      </c>
    </row>
    <row r="168" spans="1:35" x14ac:dyDescent="0.25">
      <c r="A168" t="s">
        <v>362</v>
      </c>
      <c r="B168" s="1">
        <v>44106</v>
      </c>
      <c r="C168" t="s">
        <v>250</v>
      </c>
      <c r="D168" t="s">
        <v>255</v>
      </c>
      <c r="E168" t="s">
        <v>37</v>
      </c>
      <c r="F168">
        <v>43</v>
      </c>
      <c r="G168" t="s">
        <v>50</v>
      </c>
      <c r="H168" s="1">
        <v>43709</v>
      </c>
      <c r="I168" s="29">
        <f>YEAR(Tabla1[[#This Row],[Ingreso]])</f>
        <v>2019</v>
      </c>
      <c r="J168">
        <v>1.0846994535519126</v>
      </c>
      <c r="K168" t="s">
        <v>39</v>
      </c>
      <c r="L168" t="s">
        <v>70</v>
      </c>
      <c r="M168" t="s">
        <v>41</v>
      </c>
      <c r="N168" t="s">
        <v>53</v>
      </c>
      <c r="O168" t="s">
        <v>65</v>
      </c>
      <c r="P168" t="s">
        <v>66</v>
      </c>
      <c r="Q168" t="s">
        <v>45</v>
      </c>
      <c r="R168" t="s">
        <v>46</v>
      </c>
      <c r="S168" t="s">
        <v>45</v>
      </c>
      <c r="T168" t="s">
        <v>45</v>
      </c>
      <c r="U168" t="s">
        <v>45</v>
      </c>
      <c r="V168" t="s">
        <v>46</v>
      </c>
      <c r="W168" t="s">
        <v>45</v>
      </c>
      <c r="X168">
        <v>27632.62</v>
      </c>
      <c r="Y168" t="s">
        <v>55</v>
      </c>
      <c r="Z168">
        <v>1657.9571999999998</v>
      </c>
      <c r="AA168">
        <v>1657.9571999999998</v>
      </c>
      <c r="AB168">
        <v>1657.9571999999998</v>
      </c>
      <c r="AC168">
        <v>6</v>
      </c>
      <c r="AD168">
        <v>5407.5577299412917</v>
      </c>
      <c r="AE168">
        <v>17251.190670058706</v>
      </c>
      <c r="AH168" t="s">
        <v>73</v>
      </c>
      <c r="AI168" t="s">
        <v>99</v>
      </c>
    </row>
    <row r="169" spans="1:35" x14ac:dyDescent="0.25">
      <c r="A169" t="s">
        <v>362</v>
      </c>
      <c r="B169" s="1">
        <v>44106</v>
      </c>
      <c r="C169" t="s">
        <v>250</v>
      </c>
      <c r="D169" t="s">
        <v>256</v>
      </c>
      <c r="E169" t="s">
        <v>37</v>
      </c>
      <c r="F169">
        <v>34</v>
      </c>
      <c r="G169" t="s">
        <v>50</v>
      </c>
      <c r="H169" s="1">
        <v>43434</v>
      </c>
      <c r="I169" s="29">
        <f>YEAR(Tabla1[[#This Row],[Ingreso]])</f>
        <v>2018</v>
      </c>
      <c r="J169">
        <v>1.8360655737704918</v>
      </c>
      <c r="K169" t="s">
        <v>39</v>
      </c>
      <c r="L169" t="s">
        <v>96</v>
      </c>
      <c r="M169" t="s">
        <v>41</v>
      </c>
      <c r="N169" t="s">
        <v>53</v>
      </c>
      <c r="O169" t="s">
        <v>54</v>
      </c>
      <c r="P169" t="s">
        <v>44</v>
      </c>
      <c r="Q169" t="s">
        <v>46</v>
      </c>
      <c r="R169" t="s">
        <v>45</v>
      </c>
      <c r="S169" t="s">
        <v>45</v>
      </c>
      <c r="T169" t="s">
        <v>45</v>
      </c>
      <c r="U169" t="s">
        <v>63</v>
      </c>
      <c r="V169" t="s">
        <v>45</v>
      </c>
      <c r="W169" t="s">
        <v>63</v>
      </c>
      <c r="X169">
        <v>54822.080000000002</v>
      </c>
      <c r="Y169" t="s">
        <v>58</v>
      </c>
      <c r="Z169">
        <v>3289.3247999999999</v>
      </c>
      <c r="AA169">
        <v>3289.3247999999999</v>
      </c>
      <c r="AB169">
        <v>3289.3247999999999</v>
      </c>
      <c r="AC169">
        <v>1</v>
      </c>
      <c r="AD169">
        <v>1788.0652315720808</v>
      </c>
      <c r="AE169">
        <v>43166.040368427923</v>
      </c>
      <c r="AH169" t="s">
        <v>73</v>
      </c>
      <c r="AI169" t="s">
        <v>92</v>
      </c>
    </row>
    <row r="170" spans="1:35" x14ac:dyDescent="0.25">
      <c r="A170" t="s">
        <v>362</v>
      </c>
      <c r="B170" s="1">
        <v>44106</v>
      </c>
      <c r="C170" t="s">
        <v>257</v>
      </c>
      <c r="D170" t="s">
        <v>258</v>
      </c>
      <c r="E170" t="s">
        <v>37</v>
      </c>
      <c r="F170">
        <v>41</v>
      </c>
      <c r="G170" t="s">
        <v>50</v>
      </c>
      <c r="H170" s="1">
        <v>43763</v>
      </c>
      <c r="I170" s="29">
        <f>YEAR(Tabla1[[#This Row],[Ingreso]])</f>
        <v>2019</v>
      </c>
      <c r="J170">
        <v>0.93715846994535523</v>
      </c>
      <c r="K170" t="s">
        <v>116</v>
      </c>
      <c r="L170" t="s">
        <v>89</v>
      </c>
      <c r="M170" t="s">
        <v>41</v>
      </c>
      <c r="N170" t="s">
        <v>53</v>
      </c>
      <c r="O170" t="s">
        <v>65</v>
      </c>
      <c r="P170" t="s">
        <v>44</v>
      </c>
      <c r="Q170" t="s">
        <v>45</v>
      </c>
      <c r="R170" t="s">
        <v>46</v>
      </c>
      <c r="S170" t="s">
        <v>45</v>
      </c>
      <c r="T170" t="s">
        <v>45</v>
      </c>
      <c r="U170" t="s">
        <v>45</v>
      </c>
      <c r="V170" t="s">
        <v>46</v>
      </c>
      <c r="W170" t="s">
        <v>45</v>
      </c>
      <c r="X170">
        <v>0</v>
      </c>
      <c r="Y170" t="s">
        <v>55</v>
      </c>
      <c r="Z170">
        <v>0</v>
      </c>
      <c r="AA170">
        <v>0</v>
      </c>
      <c r="AB170">
        <v>0</v>
      </c>
      <c r="AC170">
        <v>4</v>
      </c>
      <c r="AD170">
        <v>0</v>
      </c>
      <c r="AE170">
        <v>0</v>
      </c>
    </row>
    <row r="171" spans="1:35" x14ac:dyDescent="0.25">
      <c r="A171" t="s">
        <v>362</v>
      </c>
      <c r="B171" s="1">
        <v>44106</v>
      </c>
      <c r="C171" t="s">
        <v>257</v>
      </c>
      <c r="D171" t="s">
        <v>259</v>
      </c>
      <c r="E171" t="s">
        <v>69</v>
      </c>
      <c r="F171">
        <v>37</v>
      </c>
      <c r="G171" t="s">
        <v>50</v>
      </c>
      <c r="H171" s="1">
        <v>42442</v>
      </c>
      <c r="I171" s="29">
        <f>YEAR(Tabla1[[#This Row],[Ingreso]])</f>
        <v>2016</v>
      </c>
      <c r="J171">
        <v>4.5464480874316937</v>
      </c>
      <c r="K171" t="s">
        <v>51</v>
      </c>
      <c r="L171" t="s">
        <v>72</v>
      </c>
      <c r="M171" t="s">
        <v>41</v>
      </c>
      <c r="N171" t="s">
        <v>78</v>
      </c>
      <c r="O171" t="s">
        <v>65</v>
      </c>
      <c r="P171" t="s">
        <v>44</v>
      </c>
      <c r="Q171" t="s">
        <v>45</v>
      </c>
      <c r="R171" t="s">
        <v>46</v>
      </c>
      <c r="S171" t="s">
        <v>45</v>
      </c>
      <c r="T171" t="s">
        <v>45</v>
      </c>
      <c r="U171" t="s">
        <v>45</v>
      </c>
      <c r="V171" t="s">
        <v>45</v>
      </c>
      <c r="W171" t="s">
        <v>45</v>
      </c>
      <c r="X171">
        <v>49167.98</v>
      </c>
      <c r="Y171" t="s">
        <v>55</v>
      </c>
      <c r="Z171">
        <v>2950.0788000000002</v>
      </c>
      <c r="AA171">
        <v>2950.0788000000002</v>
      </c>
      <c r="AB171">
        <v>2950.0788000000002</v>
      </c>
      <c r="AC171">
        <v>9</v>
      </c>
      <c r="AD171">
        <v>14432.87084148728</v>
      </c>
      <c r="AE171">
        <v>25884.87275851272</v>
      </c>
      <c r="AF171" s="1">
        <v>43535</v>
      </c>
      <c r="AG171" t="s">
        <v>56</v>
      </c>
    </row>
    <row r="172" spans="1:35" x14ac:dyDescent="0.25">
      <c r="A172" t="s">
        <v>60</v>
      </c>
      <c r="B172" s="1">
        <v>44106</v>
      </c>
      <c r="C172" t="s">
        <v>257</v>
      </c>
      <c r="D172" t="s">
        <v>260</v>
      </c>
      <c r="E172" t="s">
        <v>69</v>
      </c>
      <c r="F172">
        <v>29</v>
      </c>
      <c r="G172" t="s">
        <v>38</v>
      </c>
      <c r="H172" s="1">
        <v>42546</v>
      </c>
      <c r="I172" s="29">
        <f>YEAR(Tabla1[[#This Row],[Ingreso]])</f>
        <v>2016</v>
      </c>
      <c r="J172">
        <v>4.2622950819672134</v>
      </c>
      <c r="K172" t="s">
        <v>51</v>
      </c>
      <c r="L172" t="s">
        <v>72</v>
      </c>
      <c r="M172" t="s">
        <v>41</v>
      </c>
      <c r="N172" t="s">
        <v>53</v>
      </c>
      <c r="O172" t="s">
        <v>65</v>
      </c>
      <c r="P172" t="s">
        <v>44</v>
      </c>
      <c r="Q172" t="s">
        <v>45</v>
      </c>
      <c r="R172" t="s">
        <v>45</v>
      </c>
      <c r="S172" t="s">
        <v>63</v>
      </c>
      <c r="T172" t="s">
        <v>45</v>
      </c>
      <c r="U172" t="s">
        <v>45</v>
      </c>
      <c r="V172" t="s">
        <v>45</v>
      </c>
      <c r="W172" t="s">
        <v>45</v>
      </c>
      <c r="X172">
        <v>41822.5</v>
      </c>
      <c r="Y172" t="s">
        <v>47</v>
      </c>
      <c r="Z172">
        <v>2509.35</v>
      </c>
      <c r="AA172">
        <v>2509.35</v>
      </c>
      <c r="AB172">
        <v>2509.35</v>
      </c>
      <c r="AC172">
        <v>3</v>
      </c>
      <c r="AD172">
        <v>4092.2211350293546</v>
      </c>
      <c r="AE172">
        <v>30202.228864970646</v>
      </c>
      <c r="AF172" s="1">
        <v>43563</v>
      </c>
      <c r="AG172" t="s">
        <v>56</v>
      </c>
    </row>
    <row r="173" spans="1:35" x14ac:dyDescent="0.25">
      <c r="A173" t="s">
        <v>362</v>
      </c>
      <c r="B173" s="1">
        <v>44106</v>
      </c>
      <c r="C173" t="s">
        <v>257</v>
      </c>
      <c r="D173" t="s">
        <v>261</v>
      </c>
      <c r="E173" t="s">
        <v>69</v>
      </c>
      <c r="F173">
        <v>45</v>
      </c>
      <c r="G173" t="s">
        <v>50</v>
      </c>
      <c r="H173" s="1">
        <v>42995</v>
      </c>
      <c r="I173" s="29">
        <f>YEAR(Tabla1[[#This Row],[Ingreso]])</f>
        <v>2017</v>
      </c>
      <c r="J173">
        <v>3.0355191256830603</v>
      </c>
      <c r="K173" t="s">
        <v>51</v>
      </c>
      <c r="L173" t="s">
        <v>40</v>
      </c>
      <c r="M173" t="s">
        <v>41</v>
      </c>
      <c r="N173" t="s">
        <v>53</v>
      </c>
      <c r="O173" t="s">
        <v>65</v>
      </c>
      <c r="P173" t="s">
        <v>44</v>
      </c>
      <c r="Q173" t="s">
        <v>45</v>
      </c>
      <c r="R173" t="s">
        <v>46</v>
      </c>
      <c r="S173" t="s">
        <v>45</v>
      </c>
      <c r="T173" t="s">
        <v>45</v>
      </c>
      <c r="U173" t="s">
        <v>45</v>
      </c>
      <c r="V173" t="s">
        <v>45</v>
      </c>
      <c r="W173" t="s">
        <v>45</v>
      </c>
      <c r="X173">
        <v>2749.1</v>
      </c>
      <c r="Y173" t="s">
        <v>94</v>
      </c>
      <c r="Z173">
        <v>164.946</v>
      </c>
      <c r="AA173">
        <v>164.946</v>
      </c>
      <c r="AB173">
        <v>164.946</v>
      </c>
      <c r="AC173">
        <v>6</v>
      </c>
      <c r="AD173">
        <v>537.98434442270059</v>
      </c>
      <c r="AE173">
        <v>1716.2776555772994</v>
      </c>
      <c r="AF173" s="1">
        <v>43532</v>
      </c>
      <c r="AG173" t="s">
        <v>59</v>
      </c>
    </row>
    <row r="174" spans="1:35" x14ac:dyDescent="0.25">
      <c r="A174" t="s">
        <v>362</v>
      </c>
      <c r="B174" s="1">
        <v>44106</v>
      </c>
      <c r="C174" t="s">
        <v>257</v>
      </c>
      <c r="D174" t="s">
        <v>262</v>
      </c>
      <c r="E174" t="s">
        <v>69</v>
      </c>
      <c r="F174">
        <v>26</v>
      </c>
      <c r="G174" t="s">
        <v>38</v>
      </c>
      <c r="H174" s="1">
        <v>43709</v>
      </c>
      <c r="I174" s="29">
        <f>YEAR(Tabla1[[#This Row],[Ingreso]])</f>
        <v>2019</v>
      </c>
      <c r="J174">
        <v>1.0846994535519126</v>
      </c>
      <c r="K174" t="s">
        <v>39</v>
      </c>
      <c r="L174" t="s">
        <v>40</v>
      </c>
      <c r="M174" t="s">
        <v>41</v>
      </c>
      <c r="N174" t="s">
        <v>53</v>
      </c>
      <c r="O174" t="s">
        <v>65</v>
      </c>
      <c r="P174" t="s">
        <v>66</v>
      </c>
      <c r="Q174" t="s">
        <v>46</v>
      </c>
      <c r="R174" t="s">
        <v>46</v>
      </c>
      <c r="S174" t="s">
        <v>63</v>
      </c>
      <c r="T174" t="s">
        <v>45</v>
      </c>
      <c r="U174" t="s">
        <v>45</v>
      </c>
      <c r="V174" t="s">
        <v>46</v>
      </c>
      <c r="W174" t="s">
        <v>63</v>
      </c>
      <c r="X174">
        <v>44158.62</v>
      </c>
      <c r="Y174" t="s">
        <v>58</v>
      </c>
      <c r="Z174">
        <v>2649.5172000000002</v>
      </c>
      <c r="AA174">
        <v>2649.5172000000002</v>
      </c>
      <c r="AB174">
        <v>2649.5172000000002</v>
      </c>
      <c r="AC174">
        <v>2</v>
      </c>
      <c r="AD174">
        <v>2880.5362035225053</v>
      </c>
      <c r="AE174">
        <v>33329.532196477492</v>
      </c>
      <c r="AF174" s="1">
        <v>43826</v>
      </c>
      <c r="AG174" t="s">
        <v>59</v>
      </c>
    </row>
    <row r="175" spans="1:35" x14ac:dyDescent="0.25">
      <c r="A175" t="s">
        <v>362</v>
      </c>
      <c r="B175" s="1">
        <v>44106</v>
      </c>
      <c r="C175" t="s">
        <v>257</v>
      </c>
      <c r="D175" t="s">
        <v>263</v>
      </c>
      <c r="E175" t="s">
        <v>69</v>
      </c>
      <c r="F175">
        <v>36</v>
      </c>
      <c r="G175" t="s">
        <v>50</v>
      </c>
      <c r="H175" s="1">
        <v>42442</v>
      </c>
      <c r="I175" s="29">
        <f>YEAR(Tabla1[[#This Row],[Ingreso]])</f>
        <v>2016</v>
      </c>
      <c r="J175">
        <v>4.5464480874316937</v>
      </c>
      <c r="K175" t="s">
        <v>51</v>
      </c>
      <c r="L175" t="s">
        <v>40</v>
      </c>
      <c r="M175" t="s">
        <v>41</v>
      </c>
      <c r="N175" t="s">
        <v>78</v>
      </c>
      <c r="O175" t="s">
        <v>65</v>
      </c>
      <c r="P175" t="s">
        <v>44</v>
      </c>
      <c r="Q175" t="s">
        <v>46</v>
      </c>
      <c r="R175" t="s">
        <v>46</v>
      </c>
      <c r="S175" t="s">
        <v>45</v>
      </c>
      <c r="T175" t="s">
        <v>45</v>
      </c>
      <c r="U175" t="s">
        <v>45</v>
      </c>
      <c r="V175" t="s">
        <v>46</v>
      </c>
      <c r="W175" t="s">
        <v>63</v>
      </c>
      <c r="X175">
        <v>10500.52</v>
      </c>
      <c r="Y175" t="s">
        <v>55</v>
      </c>
      <c r="Z175">
        <v>630.03120000000001</v>
      </c>
      <c r="AA175">
        <v>630.03120000000001</v>
      </c>
      <c r="AB175">
        <v>630.03120000000001</v>
      </c>
      <c r="AC175">
        <v>3</v>
      </c>
      <c r="AD175">
        <v>1027.4481409001958</v>
      </c>
      <c r="AE175">
        <v>7582.9782590998047</v>
      </c>
      <c r="AF175" s="1">
        <v>43161</v>
      </c>
      <c r="AG175" t="s">
        <v>56</v>
      </c>
    </row>
    <row r="176" spans="1:35" x14ac:dyDescent="0.25">
      <c r="A176" t="s">
        <v>84</v>
      </c>
      <c r="B176" s="1">
        <v>44106</v>
      </c>
      <c r="C176" t="s">
        <v>257</v>
      </c>
      <c r="D176" t="s">
        <v>264</v>
      </c>
      <c r="E176" t="s">
        <v>69</v>
      </c>
      <c r="F176">
        <v>26</v>
      </c>
      <c r="G176" t="s">
        <v>38</v>
      </c>
      <c r="H176" s="1">
        <v>43387</v>
      </c>
      <c r="I176" s="29">
        <f>YEAR(Tabla1[[#This Row],[Ingreso]])</f>
        <v>2018</v>
      </c>
      <c r="J176">
        <v>1.96448087431694</v>
      </c>
      <c r="K176" t="s">
        <v>39</v>
      </c>
      <c r="L176" t="s">
        <v>70</v>
      </c>
      <c r="M176" t="s">
        <v>41</v>
      </c>
      <c r="N176" t="s">
        <v>42</v>
      </c>
      <c r="O176" t="s">
        <v>65</v>
      </c>
      <c r="P176" t="s">
        <v>66</v>
      </c>
      <c r="Q176" t="s">
        <v>45</v>
      </c>
      <c r="R176" t="s">
        <v>45</v>
      </c>
      <c r="S176" t="s">
        <v>45</v>
      </c>
      <c r="T176" t="s">
        <v>45</v>
      </c>
      <c r="U176" t="s">
        <v>63</v>
      </c>
      <c r="V176" t="s">
        <v>63</v>
      </c>
      <c r="W176" t="s">
        <v>63</v>
      </c>
      <c r="X176">
        <v>46514.74</v>
      </c>
      <c r="Y176" t="s">
        <v>58</v>
      </c>
      <c r="Z176">
        <v>2790.8843999999999</v>
      </c>
      <c r="AA176">
        <v>2790.8843999999999</v>
      </c>
      <c r="AB176">
        <v>2790.8843999999999</v>
      </c>
      <c r="AC176">
        <v>6</v>
      </c>
      <c r="AD176">
        <v>9102.6888454011732</v>
      </c>
      <c r="AE176">
        <v>29039.397954598826</v>
      </c>
      <c r="AH176" t="s">
        <v>73</v>
      </c>
      <c r="AI176" t="s">
        <v>92</v>
      </c>
    </row>
    <row r="177" spans="1:35" x14ac:dyDescent="0.25">
      <c r="A177" t="s">
        <v>84</v>
      </c>
      <c r="B177" s="1">
        <v>44106</v>
      </c>
      <c r="C177" t="s">
        <v>257</v>
      </c>
      <c r="D177" t="s">
        <v>265</v>
      </c>
      <c r="E177" t="s">
        <v>69</v>
      </c>
      <c r="F177">
        <v>26</v>
      </c>
      <c r="G177" t="s">
        <v>38</v>
      </c>
      <c r="H177" s="1">
        <v>43387</v>
      </c>
      <c r="I177" s="29">
        <f>YEAR(Tabla1[[#This Row],[Ingreso]])</f>
        <v>2018</v>
      </c>
      <c r="J177">
        <v>1.96448087431694</v>
      </c>
      <c r="K177" t="s">
        <v>39</v>
      </c>
      <c r="L177" t="s">
        <v>40</v>
      </c>
      <c r="M177" t="s">
        <v>41</v>
      </c>
      <c r="N177" t="s">
        <v>42</v>
      </c>
      <c r="O177" t="s">
        <v>65</v>
      </c>
      <c r="P177" t="s">
        <v>66</v>
      </c>
      <c r="Q177" t="s">
        <v>45</v>
      </c>
      <c r="R177" t="s">
        <v>46</v>
      </c>
      <c r="S177" t="s">
        <v>63</v>
      </c>
      <c r="T177" t="s">
        <v>45</v>
      </c>
      <c r="U177" t="s">
        <v>63</v>
      </c>
      <c r="V177" t="s">
        <v>63</v>
      </c>
      <c r="W177" t="s">
        <v>63</v>
      </c>
      <c r="X177">
        <v>44831.55000000001</v>
      </c>
      <c r="Y177" t="s">
        <v>58</v>
      </c>
      <c r="Z177">
        <v>2689.8930000000005</v>
      </c>
      <c r="AA177">
        <v>2689.8930000000005</v>
      </c>
      <c r="AB177">
        <v>2689.8930000000005</v>
      </c>
      <c r="AC177">
        <v>8</v>
      </c>
      <c r="AD177">
        <v>11697.729941291587</v>
      </c>
      <c r="AE177">
        <v>25064.141058708421</v>
      </c>
      <c r="AH177" t="s">
        <v>73</v>
      </c>
      <c r="AI177" t="s">
        <v>118</v>
      </c>
    </row>
    <row r="178" spans="1:35" x14ac:dyDescent="0.25">
      <c r="A178" t="s">
        <v>84</v>
      </c>
      <c r="B178" s="1">
        <v>44106</v>
      </c>
      <c r="C178" t="s">
        <v>257</v>
      </c>
      <c r="D178" t="s">
        <v>266</v>
      </c>
      <c r="E178" t="s">
        <v>69</v>
      </c>
      <c r="F178">
        <v>26</v>
      </c>
      <c r="G178" t="s">
        <v>38</v>
      </c>
      <c r="H178" s="1">
        <v>43387</v>
      </c>
      <c r="I178" s="29">
        <f>YEAR(Tabla1[[#This Row],[Ingreso]])</f>
        <v>2018</v>
      </c>
      <c r="J178">
        <v>1.96448087431694</v>
      </c>
      <c r="K178" t="s">
        <v>39</v>
      </c>
      <c r="L178" t="s">
        <v>52</v>
      </c>
      <c r="M178" t="s">
        <v>77</v>
      </c>
      <c r="N178" t="s">
        <v>78</v>
      </c>
      <c r="O178" t="s">
        <v>65</v>
      </c>
      <c r="P178" t="s">
        <v>66</v>
      </c>
      <c r="Q178" t="s">
        <v>63</v>
      </c>
      <c r="R178" t="s">
        <v>45</v>
      </c>
      <c r="S178" t="s">
        <v>63</v>
      </c>
      <c r="T178" t="s">
        <v>63</v>
      </c>
      <c r="U178" t="s">
        <v>63</v>
      </c>
      <c r="V178" t="s">
        <v>63</v>
      </c>
      <c r="W178" t="s">
        <v>63</v>
      </c>
      <c r="X178">
        <v>41714.729999999996</v>
      </c>
      <c r="Y178" t="s">
        <v>94</v>
      </c>
      <c r="Z178">
        <v>2502.8837999999996</v>
      </c>
      <c r="AA178">
        <v>2502.8837999999996</v>
      </c>
      <c r="AB178">
        <v>2502.8837999999996</v>
      </c>
      <c r="AC178">
        <v>3</v>
      </c>
      <c r="AD178">
        <v>4081.6761252446177</v>
      </c>
      <c r="AE178">
        <v>30124.402474755378</v>
      </c>
      <c r="AH178" t="s">
        <v>73</v>
      </c>
      <c r="AI178" t="s">
        <v>92</v>
      </c>
    </row>
    <row r="179" spans="1:35" x14ac:dyDescent="0.25">
      <c r="A179" t="s">
        <v>84</v>
      </c>
      <c r="B179" s="1">
        <v>44106</v>
      </c>
      <c r="C179" t="s">
        <v>257</v>
      </c>
      <c r="D179" t="s">
        <v>267</v>
      </c>
      <c r="E179" t="s">
        <v>69</v>
      </c>
      <c r="F179">
        <v>26</v>
      </c>
      <c r="G179" t="s">
        <v>38</v>
      </c>
      <c r="H179" s="1">
        <v>43387</v>
      </c>
      <c r="I179" s="29">
        <f>YEAR(Tabla1[[#This Row],[Ingreso]])</f>
        <v>2018</v>
      </c>
      <c r="J179">
        <v>1.96448087431694</v>
      </c>
      <c r="K179" t="s">
        <v>39</v>
      </c>
      <c r="L179" t="s">
        <v>40</v>
      </c>
      <c r="M179" t="s">
        <v>77</v>
      </c>
      <c r="N179" t="s">
        <v>53</v>
      </c>
      <c r="O179" t="s">
        <v>65</v>
      </c>
      <c r="P179" t="s">
        <v>66</v>
      </c>
      <c r="Q179" t="s">
        <v>63</v>
      </c>
      <c r="R179" t="s">
        <v>46</v>
      </c>
      <c r="S179" t="s">
        <v>63</v>
      </c>
      <c r="T179" t="s">
        <v>63</v>
      </c>
      <c r="U179" t="s">
        <v>63</v>
      </c>
      <c r="V179" t="s">
        <v>63</v>
      </c>
      <c r="W179" t="s">
        <v>63</v>
      </c>
      <c r="X179">
        <v>8809.52</v>
      </c>
      <c r="Y179" t="s">
        <v>94</v>
      </c>
      <c r="Z179">
        <v>528.57119999999998</v>
      </c>
      <c r="AA179">
        <v>528.57119999999998</v>
      </c>
      <c r="AB179">
        <v>528.57119999999998</v>
      </c>
      <c r="AC179">
        <v>5</v>
      </c>
      <c r="AD179">
        <v>1436.6470971950425</v>
      </c>
      <c r="AE179">
        <v>5787.1593028049574</v>
      </c>
      <c r="AH179" t="s">
        <v>73</v>
      </c>
      <c r="AI179" t="s">
        <v>118</v>
      </c>
    </row>
    <row r="180" spans="1:35" x14ac:dyDescent="0.25">
      <c r="A180" t="s">
        <v>362</v>
      </c>
      <c r="B180" s="1">
        <v>44106</v>
      </c>
      <c r="C180" t="s">
        <v>257</v>
      </c>
      <c r="D180" t="s">
        <v>268</v>
      </c>
      <c r="E180" t="s">
        <v>69</v>
      </c>
      <c r="F180">
        <v>26</v>
      </c>
      <c r="G180" t="s">
        <v>38</v>
      </c>
      <c r="H180" s="1">
        <v>43410</v>
      </c>
      <c r="I180" s="29">
        <f>YEAR(Tabla1[[#This Row],[Ingreso]])</f>
        <v>2018</v>
      </c>
      <c r="J180">
        <v>1.901639344262295</v>
      </c>
      <c r="K180" t="s">
        <v>39</v>
      </c>
      <c r="L180" t="s">
        <v>40</v>
      </c>
      <c r="M180" t="s">
        <v>77</v>
      </c>
      <c r="N180" t="s">
        <v>53</v>
      </c>
      <c r="O180" t="s">
        <v>54</v>
      </c>
      <c r="P180" t="s">
        <v>66</v>
      </c>
      <c r="Q180" t="s">
        <v>45</v>
      </c>
      <c r="R180" t="s">
        <v>46</v>
      </c>
      <c r="S180" t="s">
        <v>63</v>
      </c>
      <c r="T180" t="s">
        <v>45</v>
      </c>
      <c r="U180" t="s">
        <v>45</v>
      </c>
      <c r="V180" t="s">
        <v>63</v>
      </c>
      <c r="W180" t="s">
        <v>63</v>
      </c>
      <c r="X180">
        <v>14153.359999999999</v>
      </c>
      <c r="Y180" t="s">
        <v>94</v>
      </c>
      <c r="Z180">
        <v>849.20159999999987</v>
      </c>
      <c r="AA180">
        <v>849.20159999999987</v>
      </c>
      <c r="AB180">
        <v>849.20159999999987</v>
      </c>
      <c r="AC180">
        <v>7</v>
      </c>
      <c r="AD180">
        <v>3231.3607305936071</v>
      </c>
      <c r="AE180">
        <v>8374.3944694063921</v>
      </c>
      <c r="AF180" s="1">
        <v>43819</v>
      </c>
      <c r="AG180" t="s">
        <v>59</v>
      </c>
      <c r="AH180" t="s">
        <v>73</v>
      </c>
      <c r="AI180" t="s">
        <v>79</v>
      </c>
    </row>
    <row r="181" spans="1:35" x14ac:dyDescent="0.25">
      <c r="A181" t="s">
        <v>84</v>
      </c>
      <c r="B181" s="1">
        <v>44106</v>
      </c>
      <c r="C181" t="s">
        <v>257</v>
      </c>
      <c r="D181" t="s">
        <v>269</v>
      </c>
      <c r="E181" t="s">
        <v>37</v>
      </c>
      <c r="F181">
        <v>27</v>
      </c>
      <c r="G181" t="s">
        <v>38</v>
      </c>
      <c r="H181" s="1">
        <v>43778</v>
      </c>
      <c r="I181" s="29">
        <f>YEAR(Tabla1[[#This Row],[Ingreso]])</f>
        <v>2019</v>
      </c>
      <c r="J181">
        <v>0.89617486338797814</v>
      </c>
      <c r="K181" t="s">
        <v>116</v>
      </c>
      <c r="L181" t="s">
        <v>72</v>
      </c>
      <c r="M181" t="s">
        <v>41</v>
      </c>
      <c r="N181" t="s">
        <v>53</v>
      </c>
      <c r="O181" t="s">
        <v>65</v>
      </c>
      <c r="P181" t="s">
        <v>66</v>
      </c>
      <c r="Q181" t="s">
        <v>45</v>
      </c>
      <c r="R181" t="s">
        <v>45</v>
      </c>
      <c r="S181" t="s">
        <v>45</v>
      </c>
      <c r="T181" t="s">
        <v>45</v>
      </c>
      <c r="U181" t="s">
        <v>63</v>
      </c>
      <c r="V181" t="s">
        <v>63</v>
      </c>
      <c r="W181" t="s">
        <v>45</v>
      </c>
      <c r="X181">
        <v>28582.71</v>
      </c>
      <c r="Z181">
        <v>1714.9625999999998</v>
      </c>
      <c r="AA181">
        <v>1714.9625999999998</v>
      </c>
      <c r="AB181">
        <v>1714.9625999999998</v>
      </c>
      <c r="AC181">
        <v>4</v>
      </c>
      <c r="AD181">
        <v>3728.9902152641876</v>
      </c>
      <c r="AE181">
        <v>19708.831984735814</v>
      </c>
      <c r="AH181" t="s">
        <v>73</v>
      </c>
      <c r="AI181" t="s">
        <v>99</v>
      </c>
    </row>
    <row r="182" spans="1:35" x14ac:dyDescent="0.25">
      <c r="A182" t="s">
        <v>84</v>
      </c>
      <c r="B182" s="1">
        <v>44106</v>
      </c>
      <c r="C182" t="s">
        <v>257</v>
      </c>
      <c r="D182" t="s">
        <v>270</v>
      </c>
      <c r="E182" t="s">
        <v>37</v>
      </c>
      <c r="F182">
        <v>27</v>
      </c>
      <c r="G182" t="s">
        <v>38</v>
      </c>
      <c r="H182" s="1">
        <v>43778</v>
      </c>
      <c r="I182" s="29">
        <f>YEAR(Tabla1[[#This Row],[Ingreso]])</f>
        <v>2019</v>
      </c>
      <c r="J182">
        <v>0.89617486338797814</v>
      </c>
      <c r="K182" t="s">
        <v>116</v>
      </c>
      <c r="L182" t="s">
        <v>89</v>
      </c>
      <c r="M182" t="s">
        <v>41</v>
      </c>
      <c r="N182" t="s">
        <v>53</v>
      </c>
      <c r="O182" t="s">
        <v>65</v>
      </c>
      <c r="P182" t="s">
        <v>66</v>
      </c>
      <c r="Q182" t="s">
        <v>45</v>
      </c>
      <c r="R182" t="s">
        <v>45</v>
      </c>
      <c r="S182" t="s">
        <v>45</v>
      </c>
      <c r="T182" t="s">
        <v>45</v>
      </c>
      <c r="U182" t="s">
        <v>45</v>
      </c>
      <c r="V182" t="s">
        <v>63</v>
      </c>
      <c r="W182" t="s">
        <v>45</v>
      </c>
      <c r="X182">
        <v>60771.05000000001</v>
      </c>
      <c r="Z182">
        <v>3646.2630000000004</v>
      </c>
      <c r="AA182">
        <v>3646.2630000000004</v>
      </c>
      <c r="AB182">
        <v>3646.2630000000004</v>
      </c>
      <c r="AC182">
        <v>1</v>
      </c>
      <c r="AD182">
        <v>1982.0955642530989</v>
      </c>
      <c r="AE182">
        <v>47850.165435746909</v>
      </c>
      <c r="AH182" t="s">
        <v>73</v>
      </c>
      <c r="AI182" t="s">
        <v>118</v>
      </c>
    </row>
    <row r="183" spans="1:35" x14ac:dyDescent="0.25">
      <c r="A183" t="s">
        <v>362</v>
      </c>
      <c r="B183" s="1">
        <v>44106</v>
      </c>
      <c r="C183" t="s">
        <v>257</v>
      </c>
      <c r="D183" t="s">
        <v>271</v>
      </c>
      <c r="E183" t="s">
        <v>37</v>
      </c>
      <c r="F183">
        <v>27</v>
      </c>
      <c r="G183" t="s">
        <v>38</v>
      </c>
      <c r="H183" s="1">
        <v>42487</v>
      </c>
      <c r="I183" s="29">
        <f>YEAR(Tabla1[[#This Row],[Ingreso]])</f>
        <v>2016</v>
      </c>
      <c r="J183">
        <v>4.4234972677595632</v>
      </c>
      <c r="K183" t="s">
        <v>51</v>
      </c>
      <c r="L183" t="s">
        <v>40</v>
      </c>
      <c r="M183" t="s">
        <v>41</v>
      </c>
      <c r="N183" t="s">
        <v>42</v>
      </c>
      <c r="O183" t="s">
        <v>65</v>
      </c>
      <c r="P183" t="s">
        <v>66</v>
      </c>
      <c r="Q183" t="s">
        <v>45</v>
      </c>
      <c r="R183" t="s">
        <v>45</v>
      </c>
      <c r="S183" t="s">
        <v>63</v>
      </c>
      <c r="T183" t="s">
        <v>45</v>
      </c>
      <c r="U183" t="s">
        <v>45</v>
      </c>
      <c r="V183" t="s">
        <v>63</v>
      </c>
      <c r="W183" t="s">
        <v>45</v>
      </c>
      <c r="X183">
        <v>31380.140000000003</v>
      </c>
      <c r="Z183">
        <v>1882.8084000000001</v>
      </c>
      <c r="AA183">
        <v>1882.8084000000001</v>
      </c>
      <c r="AB183">
        <v>1882.8084000000001</v>
      </c>
      <c r="AC183">
        <v>6</v>
      </c>
      <c r="AD183">
        <v>6140.9275929549904</v>
      </c>
      <c r="AE183">
        <v>19590.78720704501</v>
      </c>
      <c r="AH183" t="s">
        <v>73</v>
      </c>
      <c r="AI183" t="s">
        <v>99</v>
      </c>
    </row>
    <row r="184" spans="1:35" x14ac:dyDescent="0.25">
      <c r="A184" t="s">
        <v>34</v>
      </c>
      <c r="B184" s="1">
        <v>44106</v>
      </c>
      <c r="C184" t="s">
        <v>257</v>
      </c>
      <c r="D184" t="s">
        <v>272</v>
      </c>
      <c r="E184" t="s">
        <v>37</v>
      </c>
      <c r="F184">
        <v>27</v>
      </c>
      <c r="G184" t="s">
        <v>38</v>
      </c>
      <c r="H184" s="1">
        <v>43222</v>
      </c>
      <c r="I184" s="29">
        <f>YEAR(Tabla1[[#This Row],[Ingreso]])</f>
        <v>2018</v>
      </c>
      <c r="J184">
        <v>2.4153005464480874</v>
      </c>
      <c r="K184" t="s">
        <v>39</v>
      </c>
      <c r="L184" t="s">
        <v>52</v>
      </c>
      <c r="M184" t="s">
        <v>41</v>
      </c>
      <c r="N184" t="s">
        <v>53</v>
      </c>
      <c r="O184" t="s">
        <v>65</v>
      </c>
      <c r="P184" t="s">
        <v>44</v>
      </c>
      <c r="Q184" t="s">
        <v>45</v>
      </c>
      <c r="R184" t="s">
        <v>46</v>
      </c>
      <c r="S184" t="s">
        <v>45</v>
      </c>
      <c r="T184" t="s">
        <v>45</v>
      </c>
      <c r="U184" t="s">
        <v>45</v>
      </c>
      <c r="V184" t="s">
        <v>63</v>
      </c>
      <c r="W184" t="s">
        <v>45</v>
      </c>
      <c r="X184">
        <v>69650.81</v>
      </c>
      <c r="Y184" t="s">
        <v>47</v>
      </c>
      <c r="Z184">
        <v>4179.0486000000001</v>
      </c>
      <c r="AA184">
        <v>4179.0486000000001</v>
      </c>
      <c r="AB184">
        <v>4179.0486000000001</v>
      </c>
      <c r="AC184">
        <v>8</v>
      </c>
      <c r="AD184">
        <v>18173.727332028702</v>
      </c>
      <c r="AE184">
        <v>38939.936867971293</v>
      </c>
      <c r="AH184" t="s">
        <v>73</v>
      </c>
      <c r="AI184" t="s">
        <v>118</v>
      </c>
    </row>
    <row r="185" spans="1:35" x14ac:dyDescent="0.25">
      <c r="A185" t="s">
        <v>34</v>
      </c>
      <c r="B185" s="1">
        <v>44106</v>
      </c>
      <c r="C185" t="s">
        <v>257</v>
      </c>
      <c r="D185" t="s">
        <v>273</v>
      </c>
      <c r="E185" t="s">
        <v>37</v>
      </c>
      <c r="F185">
        <v>45</v>
      </c>
      <c r="G185" t="s">
        <v>50</v>
      </c>
      <c r="H185" s="1">
        <v>43222</v>
      </c>
      <c r="I185" s="29">
        <f>YEAR(Tabla1[[#This Row],[Ingreso]])</f>
        <v>2018</v>
      </c>
      <c r="J185">
        <v>2.4153005464480874</v>
      </c>
      <c r="K185" t="s">
        <v>39</v>
      </c>
      <c r="L185" t="s">
        <v>96</v>
      </c>
      <c r="M185" t="s">
        <v>41</v>
      </c>
      <c r="N185" t="s">
        <v>42</v>
      </c>
      <c r="O185" t="s">
        <v>65</v>
      </c>
      <c r="P185" t="s">
        <v>44</v>
      </c>
      <c r="Q185" t="s">
        <v>45</v>
      </c>
      <c r="R185" t="s">
        <v>46</v>
      </c>
      <c r="S185" t="s">
        <v>45</v>
      </c>
      <c r="T185" t="s">
        <v>45</v>
      </c>
      <c r="U185" t="s">
        <v>63</v>
      </c>
      <c r="V185" t="s">
        <v>63</v>
      </c>
      <c r="W185" t="s">
        <v>45</v>
      </c>
      <c r="X185">
        <v>50987.13</v>
      </c>
      <c r="Y185" t="s">
        <v>94</v>
      </c>
      <c r="Z185">
        <v>3059.2277999999997</v>
      </c>
      <c r="AA185">
        <v>3059.2277999999997</v>
      </c>
      <c r="AB185">
        <v>3059.2277999999997</v>
      </c>
      <c r="AC185">
        <v>2</v>
      </c>
      <c r="AD185">
        <v>3325.9706457925636</v>
      </c>
      <c r="AE185">
        <v>38483.475954207432</v>
      </c>
      <c r="AH185" t="s">
        <v>73</v>
      </c>
      <c r="AI185" t="s">
        <v>118</v>
      </c>
    </row>
    <row r="186" spans="1:35" x14ac:dyDescent="0.25">
      <c r="A186" t="s">
        <v>34</v>
      </c>
      <c r="B186" s="1">
        <v>44106</v>
      </c>
      <c r="C186" t="s">
        <v>257</v>
      </c>
      <c r="D186" t="s">
        <v>274</v>
      </c>
      <c r="E186" t="s">
        <v>37</v>
      </c>
      <c r="F186">
        <v>41</v>
      </c>
      <c r="G186" t="s">
        <v>50</v>
      </c>
      <c r="H186" s="1">
        <v>43222</v>
      </c>
      <c r="I186" s="29">
        <f>YEAR(Tabla1[[#This Row],[Ingreso]])</f>
        <v>2018</v>
      </c>
      <c r="J186">
        <v>2.4153005464480874</v>
      </c>
      <c r="K186" t="s">
        <v>39</v>
      </c>
      <c r="L186" t="s">
        <v>89</v>
      </c>
      <c r="M186" t="s">
        <v>77</v>
      </c>
      <c r="N186" t="s">
        <v>78</v>
      </c>
      <c r="O186" t="s">
        <v>65</v>
      </c>
      <c r="P186" t="s">
        <v>66</v>
      </c>
      <c r="Q186" t="s">
        <v>45</v>
      </c>
      <c r="R186" t="s">
        <v>46</v>
      </c>
      <c r="S186" t="s">
        <v>45</v>
      </c>
      <c r="T186" t="s">
        <v>45</v>
      </c>
      <c r="U186" t="s">
        <v>63</v>
      </c>
      <c r="V186" t="s">
        <v>63</v>
      </c>
      <c r="W186" t="s">
        <v>45</v>
      </c>
      <c r="X186">
        <v>11048.26</v>
      </c>
      <c r="Y186" t="s">
        <v>55</v>
      </c>
      <c r="Z186">
        <v>662.89559999999994</v>
      </c>
      <c r="AA186">
        <v>662.89559999999994</v>
      </c>
      <c r="AB186">
        <v>662.89559999999994</v>
      </c>
      <c r="AC186">
        <v>1</v>
      </c>
      <c r="AD186">
        <v>360.34768427919113</v>
      </c>
      <c r="AE186">
        <v>8699.2255157208092</v>
      </c>
      <c r="AH186" t="s">
        <v>73</v>
      </c>
      <c r="AI186" t="s">
        <v>79</v>
      </c>
    </row>
    <row r="187" spans="1:35" x14ac:dyDescent="0.25">
      <c r="A187" t="s">
        <v>75</v>
      </c>
      <c r="B187" s="1">
        <v>44106</v>
      </c>
      <c r="C187" t="s">
        <v>257</v>
      </c>
      <c r="D187" t="s">
        <v>275</v>
      </c>
      <c r="E187" t="s">
        <v>37</v>
      </c>
      <c r="F187">
        <v>26</v>
      </c>
      <c r="G187" t="s">
        <v>38</v>
      </c>
      <c r="H187" s="1">
        <v>43549</v>
      </c>
      <c r="I187" s="29">
        <f>YEAR(Tabla1[[#This Row],[Ingreso]])</f>
        <v>2019</v>
      </c>
      <c r="J187">
        <v>1.5218579234972678</v>
      </c>
      <c r="K187" t="s">
        <v>39</v>
      </c>
      <c r="L187" t="s">
        <v>40</v>
      </c>
      <c r="M187" t="s">
        <v>41</v>
      </c>
      <c r="N187" t="s">
        <v>53</v>
      </c>
      <c r="O187" t="s">
        <v>43</v>
      </c>
      <c r="P187" t="s">
        <v>44</v>
      </c>
      <c r="Q187" t="s">
        <v>45</v>
      </c>
      <c r="R187" t="s">
        <v>46</v>
      </c>
      <c r="S187" t="s">
        <v>63</v>
      </c>
      <c r="T187" t="s">
        <v>63</v>
      </c>
      <c r="U187" t="s">
        <v>63</v>
      </c>
      <c r="V187" t="s">
        <v>63</v>
      </c>
      <c r="W187" t="s">
        <v>63</v>
      </c>
      <c r="X187">
        <v>69998.219999999987</v>
      </c>
      <c r="Y187" t="s">
        <v>58</v>
      </c>
      <c r="Z187">
        <v>4199.8931999999986</v>
      </c>
      <c r="AA187">
        <v>4199.8931999999986</v>
      </c>
      <c r="AB187">
        <v>4199.8931999999986</v>
      </c>
      <c r="AC187">
        <v>2</v>
      </c>
      <c r="AD187">
        <v>4566.093933463796</v>
      </c>
      <c r="AE187">
        <v>52832.446466536196</v>
      </c>
      <c r="AF187" s="1">
        <v>43807</v>
      </c>
      <c r="AG187" t="s">
        <v>59</v>
      </c>
      <c r="AH187" t="s">
        <v>73</v>
      </c>
      <c r="AI187" t="s">
        <v>92</v>
      </c>
    </row>
    <row r="188" spans="1:35" x14ac:dyDescent="0.25">
      <c r="A188" t="s">
        <v>75</v>
      </c>
      <c r="B188" s="1">
        <v>44106</v>
      </c>
      <c r="C188" t="s">
        <v>257</v>
      </c>
      <c r="D188" t="s">
        <v>276</v>
      </c>
      <c r="E188" t="s">
        <v>37</v>
      </c>
      <c r="F188">
        <v>26</v>
      </c>
      <c r="G188" t="s">
        <v>38</v>
      </c>
      <c r="H188" s="1">
        <v>43549</v>
      </c>
      <c r="I188" s="29">
        <f>YEAR(Tabla1[[#This Row],[Ingreso]])</f>
        <v>2019</v>
      </c>
      <c r="J188">
        <v>1.5218579234972678</v>
      </c>
      <c r="K188" t="s">
        <v>39</v>
      </c>
      <c r="L188" t="s">
        <v>40</v>
      </c>
      <c r="M188" t="s">
        <v>41</v>
      </c>
      <c r="N188" t="s">
        <v>53</v>
      </c>
      <c r="O188" t="s">
        <v>54</v>
      </c>
      <c r="P188" t="s">
        <v>44</v>
      </c>
      <c r="Q188" t="s">
        <v>45</v>
      </c>
      <c r="R188" t="s">
        <v>46</v>
      </c>
      <c r="S188" t="s">
        <v>63</v>
      </c>
      <c r="T188" t="s">
        <v>63</v>
      </c>
      <c r="U188" t="s">
        <v>45</v>
      </c>
      <c r="V188" t="s">
        <v>63</v>
      </c>
      <c r="W188" t="s">
        <v>63</v>
      </c>
      <c r="X188">
        <v>48000.350000000006</v>
      </c>
      <c r="Y188" t="s">
        <v>55</v>
      </c>
      <c r="Z188">
        <v>2880.0210000000002</v>
      </c>
      <c r="AA188">
        <v>2880.0210000000002</v>
      </c>
      <c r="AB188">
        <v>2880.0210000000002</v>
      </c>
      <c r="AC188">
        <v>3</v>
      </c>
      <c r="AD188">
        <v>4696.7074363992178</v>
      </c>
      <c r="AE188">
        <v>34663.57956360079</v>
      </c>
      <c r="AF188" s="1">
        <v>43631</v>
      </c>
      <c r="AG188" t="s">
        <v>59</v>
      </c>
      <c r="AH188" t="s">
        <v>73</v>
      </c>
      <c r="AI188" t="s">
        <v>74</v>
      </c>
    </row>
    <row r="189" spans="1:35" x14ac:dyDescent="0.25">
      <c r="A189" t="s">
        <v>119</v>
      </c>
      <c r="B189" s="1">
        <v>44106</v>
      </c>
      <c r="C189" t="s">
        <v>257</v>
      </c>
      <c r="D189" t="s">
        <v>277</v>
      </c>
      <c r="E189" t="s">
        <v>37</v>
      </c>
      <c r="F189">
        <v>45</v>
      </c>
      <c r="G189" t="s">
        <v>50</v>
      </c>
      <c r="H189" s="1">
        <v>42717</v>
      </c>
      <c r="I189" s="29">
        <f>YEAR(Tabla1[[#This Row],[Ingreso]])</f>
        <v>2016</v>
      </c>
      <c r="J189">
        <v>3.7950819672131146</v>
      </c>
      <c r="K189" t="s">
        <v>51</v>
      </c>
      <c r="L189" t="s">
        <v>40</v>
      </c>
      <c r="M189" t="s">
        <v>41</v>
      </c>
      <c r="N189" t="s">
        <v>53</v>
      </c>
      <c r="O189" t="s">
        <v>65</v>
      </c>
      <c r="P189" t="s">
        <v>66</v>
      </c>
      <c r="Q189" t="s">
        <v>45</v>
      </c>
      <c r="R189" t="s">
        <v>45</v>
      </c>
      <c r="S189" t="s">
        <v>45</v>
      </c>
      <c r="T189" t="s">
        <v>46</v>
      </c>
      <c r="U189" t="s">
        <v>45</v>
      </c>
      <c r="V189" t="s">
        <v>45</v>
      </c>
      <c r="W189" t="s">
        <v>45</v>
      </c>
      <c r="X189">
        <v>45655.6</v>
      </c>
      <c r="Y189" t="s">
        <v>58</v>
      </c>
      <c r="Z189">
        <v>2739.3359999999998</v>
      </c>
      <c r="AA189">
        <v>2739.3359999999998</v>
      </c>
      <c r="AB189">
        <v>2739.3359999999998</v>
      </c>
      <c r="AC189">
        <v>3</v>
      </c>
      <c r="AD189">
        <v>4467.2798434442266</v>
      </c>
      <c r="AE189">
        <v>32970.312156555774</v>
      </c>
      <c r="AH189" t="s">
        <v>73</v>
      </c>
      <c r="AI189" t="s">
        <v>92</v>
      </c>
    </row>
    <row r="190" spans="1:35" x14ac:dyDescent="0.25">
      <c r="A190" t="s">
        <v>34</v>
      </c>
      <c r="B190" s="1">
        <v>44106</v>
      </c>
      <c r="C190" t="s">
        <v>257</v>
      </c>
      <c r="D190" t="s">
        <v>278</v>
      </c>
      <c r="E190" t="s">
        <v>37</v>
      </c>
      <c r="F190">
        <v>35</v>
      </c>
      <c r="G190" t="s">
        <v>50</v>
      </c>
      <c r="H190" s="1">
        <v>42717</v>
      </c>
      <c r="I190" s="29">
        <f>YEAR(Tabla1[[#This Row],[Ingreso]])</f>
        <v>2016</v>
      </c>
      <c r="J190">
        <v>3.7950819672131146</v>
      </c>
      <c r="K190" t="s">
        <v>51</v>
      </c>
      <c r="L190" t="s">
        <v>40</v>
      </c>
      <c r="M190" t="s">
        <v>41</v>
      </c>
      <c r="N190" t="s">
        <v>53</v>
      </c>
      <c r="O190" t="s">
        <v>65</v>
      </c>
      <c r="P190" t="s">
        <v>66</v>
      </c>
      <c r="Q190" t="s">
        <v>45</v>
      </c>
      <c r="R190" t="s">
        <v>45</v>
      </c>
      <c r="S190" t="s">
        <v>45</v>
      </c>
      <c r="T190" t="s">
        <v>45</v>
      </c>
      <c r="U190" t="s">
        <v>45</v>
      </c>
      <c r="V190" t="s">
        <v>45</v>
      </c>
      <c r="W190" t="s">
        <v>45</v>
      </c>
      <c r="X190">
        <v>33487.97</v>
      </c>
      <c r="Y190" t="s">
        <v>47</v>
      </c>
      <c r="Z190">
        <v>2009.2782</v>
      </c>
      <c r="AA190">
        <v>2009.2782</v>
      </c>
      <c r="AB190">
        <v>2009.2782</v>
      </c>
      <c r="AC190">
        <v>2</v>
      </c>
      <c r="AD190">
        <v>2184.4729288975864</v>
      </c>
      <c r="AE190">
        <v>25275.662471102412</v>
      </c>
      <c r="AH190" t="s">
        <v>73</v>
      </c>
      <c r="AI190" t="s">
        <v>92</v>
      </c>
    </row>
    <row r="191" spans="1:35" x14ac:dyDescent="0.25">
      <c r="A191" t="s">
        <v>34</v>
      </c>
      <c r="B191" s="1">
        <v>44106</v>
      </c>
      <c r="C191" t="s">
        <v>257</v>
      </c>
      <c r="D191" t="s">
        <v>279</v>
      </c>
      <c r="E191" t="s">
        <v>37</v>
      </c>
      <c r="F191">
        <v>34</v>
      </c>
      <c r="G191" t="s">
        <v>50</v>
      </c>
      <c r="H191" s="1">
        <v>42527</v>
      </c>
      <c r="I191" s="29">
        <f>YEAR(Tabla1[[#This Row],[Ingreso]])</f>
        <v>2016</v>
      </c>
      <c r="J191">
        <v>4.3142076502732243</v>
      </c>
      <c r="K191" t="s">
        <v>51</v>
      </c>
      <c r="L191" t="s">
        <v>40</v>
      </c>
      <c r="M191" t="s">
        <v>41</v>
      </c>
      <c r="N191" t="s">
        <v>53</v>
      </c>
      <c r="O191" t="s">
        <v>54</v>
      </c>
      <c r="P191" t="s">
        <v>44</v>
      </c>
      <c r="Q191" t="s">
        <v>45</v>
      </c>
      <c r="R191" t="s">
        <v>45</v>
      </c>
      <c r="S191" t="s">
        <v>45</v>
      </c>
      <c r="T191" t="s">
        <v>46</v>
      </c>
      <c r="U191" t="s">
        <v>63</v>
      </c>
      <c r="V191" t="s">
        <v>45</v>
      </c>
      <c r="W191" t="s">
        <v>63</v>
      </c>
      <c r="X191">
        <v>1798.36</v>
      </c>
      <c r="Y191" t="s">
        <v>47</v>
      </c>
      <c r="Z191">
        <v>107.90159999999999</v>
      </c>
      <c r="AA191">
        <v>107.90159999999999</v>
      </c>
      <c r="AB191">
        <v>107.90159999999999</v>
      </c>
      <c r="AC191">
        <v>6</v>
      </c>
      <c r="AD191">
        <v>351.92954990215264</v>
      </c>
      <c r="AE191">
        <v>1122.7256500978474</v>
      </c>
      <c r="AF191" s="1">
        <v>43263</v>
      </c>
      <c r="AG191" t="s">
        <v>59</v>
      </c>
      <c r="AH191" t="s">
        <v>73</v>
      </c>
      <c r="AI191" t="s">
        <v>74</v>
      </c>
    </row>
    <row r="192" spans="1:35" x14ac:dyDescent="0.25">
      <c r="A192" t="s">
        <v>119</v>
      </c>
      <c r="B192" s="1">
        <v>44106</v>
      </c>
      <c r="C192" t="s">
        <v>257</v>
      </c>
      <c r="D192" t="s">
        <v>280</v>
      </c>
      <c r="E192" t="s">
        <v>37</v>
      </c>
      <c r="F192">
        <v>36</v>
      </c>
      <c r="G192" t="s">
        <v>50</v>
      </c>
      <c r="H192" s="1">
        <v>43809</v>
      </c>
      <c r="I192" s="29">
        <f>YEAR(Tabla1[[#This Row],[Ingreso]])</f>
        <v>2019</v>
      </c>
      <c r="J192">
        <v>0.81147540983606559</v>
      </c>
      <c r="K192" t="s">
        <v>116</v>
      </c>
      <c r="L192" t="s">
        <v>70</v>
      </c>
      <c r="M192" t="s">
        <v>41</v>
      </c>
      <c r="N192" t="s">
        <v>53</v>
      </c>
      <c r="O192" t="s">
        <v>43</v>
      </c>
      <c r="P192" t="s">
        <v>44</v>
      </c>
      <c r="Q192" t="s">
        <v>46</v>
      </c>
      <c r="R192" t="s">
        <v>46</v>
      </c>
      <c r="S192" t="s">
        <v>63</v>
      </c>
      <c r="T192" t="s">
        <v>45</v>
      </c>
      <c r="U192" t="s">
        <v>63</v>
      </c>
      <c r="V192" t="s">
        <v>46</v>
      </c>
      <c r="W192" t="s">
        <v>63</v>
      </c>
      <c r="X192">
        <v>47903.92</v>
      </c>
      <c r="Y192" t="s">
        <v>55</v>
      </c>
      <c r="Z192">
        <v>2874.2351999999996</v>
      </c>
      <c r="AA192">
        <v>2874.2351999999996</v>
      </c>
      <c r="AB192">
        <v>2874.2351999999996</v>
      </c>
      <c r="AC192">
        <v>7</v>
      </c>
      <c r="AD192">
        <v>10936.968036529681</v>
      </c>
      <c r="AE192">
        <v>28344.246363470316</v>
      </c>
      <c r="AH192" t="s">
        <v>73</v>
      </c>
      <c r="AI192" t="s">
        <v>118</v>
      </c>
    </row>
    <row r="193" spans="1:35" x14ac:dyDescent="0.25">
      <c r="A193" t="s">
        <v>34</v>
      </c>
      <c r="B193" s="1">
        <v>44106</v>
      </c>
      <c r="C193" t="s">
        <v>257</v>
      </c>
      <c r="D193" t="s">
        <v>281</v>
      </c>
      <c r="E193" t="s">
        <v>37</v>
      </c>
      <c r="F193">
        <v>25</v>
      </c>
      <c r="G193" t="s">
        <v>38</v>
      </c>
      <c r="H193" s="1">
        <v>43080</v>
      </c>
      <c r="I193" s="29">
        <f>YEAR(Tabla1[[#This Row],[Ingreso]])</f>
        <v>2017</v>
      </c>
      <c r="J193">
        <v>2.8032786885245899</v>
      </c>
      <c r="K193" t="s">
        <v>39</v>
      </c>
      <c r="L193" t="s">
        <v>96</v>
      </c>
      <c r="M193" t="s">
        <v>77</v>
      </c>
      <c r="N193" t="s">
        <v>78</v>
      </c>
      <c r="O193" t="s">
        <v>65</v>
      </c>
      <c r="P193" t="s">
        <v>66</v>
      </c>
      <c r="Q193" t="s">
        <v>45</v>
      </c>
      <c r="R193" t="s">
        <v>45</v>
      </c>
      <c r="S193" t="s">
        <v>45</v>
      </c>
      <c r="T193" t="s">
        <v>63</v>
      </c>
      <c r="U193" t="s">
        <v>45</v>
      </c>
      <c r="V193" t="s">
        <v>63</v>
      </c>
      <c r="W193" t="s">
        <v>45</v>
      </c>
      <c r="X193">
        <v>47187.799999999996</v>
      </c>
      <c r="Y193" t="s">
        <v>55</v>
      </c>
      <c r="Z193">
        <v>2831.2679999999996</v>
      </c>
      <c r="AA193">
        <v>2831.2679999999996</v>
      </c>
      <c r="AB193">
        <v>2831.2679999999996</v>
      </c>
      <c r="AC193">
        <v>3</v>
      </c>
      <c r="AD193">
        <v>4617.2015655577297</v>
      </c>
      <c r="AE193">
        <v>34076.794434442272</v>
      </c>
      <c r="AH193" t="s">
        <v>73</v>
      </c>
      <c r="AI193" t="s">
        <v>118</v>
      </c>
    </row>
    <row r="194" spans="1:35" x14ac:dyDescent="0.25">
      <c r="A194" t="s">
        <v>75</v>
      </c>
      <c r="B194" s="1">
        <v>44106</v>
      </c>
      <c r="C194" t="s">
        <v>257</v>
      </c>
      <c r="D194" t="s">
        <v>282</v>
      </c>
      <c r="E194" t="s">
        <v>37</v>
      </c>
      <c r="F194">
        <v>28</v>
      </c>
      <c r="G194" t="s">
        <v>38</v>
      </c>
      <c r="H194" s="1">
        <v>42934</v>
      </c>
      <c r="I194" s="29">
        <f>YEAR(Tabla1[[#This Row],[Ingreso]])</f>
        <v>2017</v>
      </c>
      <c r="J194">
        <v>3.2021857923497268</v>
      </c>
      <c r="K194" t="s">
        <v>51</v>
      </c>
      <c r="L194" t="s">
        <v>52</v>
      </c>
      <c r="M194" t="s">
        <v>41</v>
      </c>
      <c r="N194" t="s">
        <v>53</v>
      </c>
      <c r="O194" t="s">
        <v>65</v>
      </c>
      <c r="P194" t="s">
        <v>66</v>
      </c>
      <c r="Q194" t="s">
        <v>45</v>
      </c>
      <c r="R194" t="s">
        <v>46</v>
      </c>
      <c r="S194" t="s">
        <v>45</v>
      </c>
      <c r="T194" t="s">
        <v>45</v>
      </c>
      <c r="U194" t="s">
        <v>45</v>
      </c>
      <c r="V194" t="s">
        <v>46</v>
      </c>
      <c r="W194" t="s">
        <v>45</v>
      </c>
      <c r="X194">
        <v>42843.83</v>
      </c>
      <c r="Y194" t="s">
        <v>58</v>
      </c>
      <c r="Z194">
        <v>2570.6298000000002</v>
      </c>
      <c r="AA194">
        <v>2570.6298000000002</v>
      </c>
      <c r="AB194">
        <v>2570.6298000000002</v>
      </c>
      <c r="AC194">
        <v>2</v>
      </c>
      <c r="AD194">
        <v>2794.7703848662754</v>
      </c>
      <c r="AE194">
        <v>32337.170215133727</v>
      </c>
      <c r="AH194" t="s">
        <v>73</v>
      </c>
      <c r="AI194" t="s">
        <v>74</v>
      </c>
    </row>
    <row r="195" spans="1:35" x14ac:dyDescent="0.25">
      <c r="A195" t="s">
        <v>34</v>
      </c>
      <c r="B195" s="1">
        <v>44106</v>
      </c>
      <c r="C195" t="s">
        <v>257</v>
      </c>
      <c r="D195" t="s">
        <v>283</v>
      </c>
      <c r="E195" t="s">
        <v>37</v>
      </c>
      <c r="F195">
        <v>33</v>
      </c>
      <c r="G195" t="s">
        <v>50</v>
      </c>
      <c r="H195" s="1">
        <v>43080</v>
      </c>
      <c r="I195" s="29">
        <f>YEAR(Tabla1[[#This Row],[Ingreso]])</f>
        <v>2017</v>
      </c>
      <c r="J195">
        <v>2.8032786885245899</v>
      </c>
      <c r="K195" t="s">
        <v>39</v>
      </c>
      <c r="L195" t="s">
        <v>40</v>
      </c>
      <c r="M195" t="s">
        <v>77</v>
      </c>
      <c r="N195" t="s">
        <v>78</v>
      </c>
      <c r="O195" t="s">
        <v>65</v>
      </c>
      <c r="P195" t="s">
        <v>66</v>
      </c>
      <c r="Q195" t="s">
        <v>45</v>
      </c>
      <c r="R195" t="s">
        <v>45</v>
      </c>
      <c r="S195" t="s">
        <v>45</v>
      </c>
      <c r="T195" t="s">
        <v>63</v>
      </c>
      <c r="U195" t="s">
        <v>45</v>
      </c>
      <c r="V195" t="s">
        <v>63</v>
      </c>
      <c r="W195" t="s">
        <v>45</v>
      </c>
      <c r="X195">
        <v>15217.560000000001</v>
      </c>
      <c r="Y195" t="s">
        <v>94</v>
      </c>
      <c r="Z195">
        <v>913.05360000000007</v>
      </c>
      <c r="AA195">
        <v>913.05360000000007</v>
      </c>
      <c r="AB195">
        <v>913.05360000000007</v>
      </c>
      <c r="AC195">
        <v>3</v>
      </c>
      <c r="AD195">
        <v>1488.9980430528376</v>
      </c>
      <c r="AE195">
        <v>10989.401156947164</v>
      </c>
      <c r="AH195" t="s">
        <v>73</v>
      </c>
      <c r="AI195" t="s">
        <v>92</v>
      </c>
    </row>
    <row r="196" spans="1:35" x14ac:dyDescent="0.25">
      <c r="A196" t="s">
        <v>34</v>
      </c>
      <c r="B196" s="1">
        <v>44106</v>
      </c>
      <c r="C196" t="s">
        <v>257</v>
      </c>
      <c r="D196" t="s">
        <v>284</v>
      </c>
      <c r="E196" t="s">
        <v>37</v>
      </c>
      <c r="F196">
        <v>34</v>
      </c>
      <c r="G196" t="s">
        <v>50</v>
      </c>
      <c r="H196" s="1">
        <v>43800</v>
      </c>
      <c r="I196" s="29">
        <f>YEAR(Tabla1[[#This Row],[Ingreso]])</f>
        <v>2019</v>
      </c>
      <c r="J196">
        <v>0.83606557377049184</v>
      </c>
      <c r="K196" t="s">
        <v>116</v>
      </c>
      <c r="L196" t="s">
        <v>96</v>
      </c>
      <c r="M196" t="s">
        <v>41</v>
      </c>
      <c r="N196" t="s">
        <v>78</v>
      </c>
      <c r="O196" t="s">
        <v>65</v>
      </c>
      <c r="P196" t="s">
        <v>44</v>
      </c>
      <c r="Q196" t="s">
        <v>45</v>
      </c>
      <c r="R196" t="s">
        <v>45</v>
      </c>
      <c r="S196" t="s">
        <v>45</v>
      </c>
      <c r="T196" t="s">
        <v>45</v>
      </c>
      <c r="U196" t="s">
        <v>45</v>
      </c>
      <c r="V196" t="s">
        <v>63</v>
      </c>
      <c r="W196" t="s">
        <v>45</v>
      </c>
      <c r="X196">
        <v>0</v>
      </c>
      <c r="Y196" t="s">
        <v>47</v>
      </c>
      <c r="Z196">
        <v>0</v>
      </c>
      <c r="AA196">
        <v>0</v>
      </c>
      <c r="AB196">
        <v>0</v>
      </c>
      <c r="AC196">
        <v>5</v>
      </c>
      <c r="AD196">
        <v>0</v>
      </c>
      <c r="AE196">
        <v>0</v>
      </c>
      <c r="AH196" t="s">
        <v>73</v>
      </c>
      <c r="AI196" t="s">
        <v>74</v>
      </c>
    </row>
    <row r="197" spans="1:35" x14ac:dyDescent="0.25">
      <c r="A197" t="s">
        <v>157</v>
      </c>
      <c r="B197" s="1">
        <v>44106</v>
      </c>
      <c r="C197" t="s">
        <v>257</v>
      </c>
      <c r="D197" t="s">
        <v>285</v>
      </c>
      <c r="E197" t="s">
        <v>37</v>
      </c>
      <c r="F197">
        <v>34</v>
      </c>
      <c r="G197" t="s">
        <v>50</v>
      </c>
      <c r="H197" s="1">
        <v>42536</v>
      </c>
      <c r="I197" s="29">
        <f>YEAR(Tabla1[[#This Row],[Ingreso]])</f>
        <v>2016</v>
      </c>
      <c r="J197">
        <v>4.2896174863387975</v>
      </c>
      <c r="K197" t="s">
        <v>51</v>
      </c>
      <c r="L197" t="s">
        <v>40</v>
      </c>
      <c r="M197" t="s">
        <v>41</v>
      </c>
      <c r="N197" t="s">
        <v>53</v>
      </c>
      <c r="O197" t="s">
        <v>65</v>
      </c>
      <c r="P197" t="s">
        <v>44</v>
      </c>
      <c r="Q197" t="s">
        <v>45</v>
      </c>
      <c r="R197" t="s">
        <v>45</v>
      </c>
      <c r="S197" t="s">
        <v>45</v>
      </c>
      <c r="T197" t="s">
        <v>45</v>
      </c>
      <c r="U197" t="s">
        <v>63</v>
      </c>
      <c r="V197" t="s">
        <v>63</v>
      </c>
      <c r="W197" t="s">
        <v>45</v>
      </c>
      <c r="X197">
        <v>17369.55</v>
      </c>
      <c r="Y197" t="s">
        <v>94</v>
      </c>
      <c r="Z197">
        <v>1042.173</v>
      </c>
      <c r="AA197">
        <v>1042.173</v>
      </c>
      <c r="AB197">
        <v>1042.173</v>
      </c>
      <c r="AC197">
        <v>1</v>
      </c>
      <c r="AD197">
        <v>566.52152641878672</v>
      </c>
      <c r="AE197">
        <v>13676.509473581213</v>
      </c>
      <c r="AH197" t="s">
        <v>73</v>
      </c>
      <c r="AI197" t="s">
        <v>79</v>
      </c>
    </row>
    <row r="198" spans="1:35" x14ac:dyDescent="0.25">
      <c r="A198" t="s">
        <v>34</v>
      </c>
      <c r="B198" s="1">
        <v>44106</v>
      </c>
      <c r="C198" t="s">
        <v>257</v>
      </c>
      <c r="D198" t="s">
        <v>286</v>
      </c>
      <c r="E198" t="s">
        <v>37</v>
      </c>
      <c r="F198">
        <v>54</v>
      </c>
      <c r="G198" t="s">
        <v>50</v>
      </c>
      <c r="H198" s="1">
        <v>43080</v>
      </c>
      <c r="I198" s="29">
        <f>YEAR(Tabla1[[#This Row],[Ingreso]])</f>
        <v>2017</v>
      </c>
      <c r="J198">
        <v>2.8032786885245899</v>
      </c>
      <c r="K198" t="s">
        <v>39</v>
      </c>
      <c r="L198" t="s">
        <v>89</v>
      </c>
      <c r="M198" t="s">
        <v>41</v>
      </c>
      <c r="N198" t="s">
        <v>78</v>
      </c>
      <c r="O198" t="s">
        <v>65</v>
      </c>
      <c r="P198" t="s">
        <v>44</v>
      </c>
      <c r="Q198" t="s">
        <v>63</v>
      </c>
      <c r="R198" t="s">
        <v>45</v>
      </c>
      <c r="S198" t="s">
        <v>63</v>
      </c>
      <c r="T198" t="s">
        <v>45</v>
      </c>
      <c r="U198" t="s">
        <v>45</v>
      </c>
      <c r="V198" t="s">
        <v>63</v>
      </c>
      <c r="W198" t="s">
        <v>45</v>
      </c>
      <c r="X198">
        <v>57171.12999999999</v>
      </c>
      <c r="Y198" t="s">
        <v>86</v>
      </c>
      <c r="Z198">
        <v>3430.2677999999992</v>
      </c>
      <c r="AA198">
        <v>3430.2677999999992</v>
      </c>
      <c r="AB198">
        <v>3430.2677999999992</v>
      </c>
      <c r="AC198">
        <v>3</v>
      </c>
      <c r="AD198">
        <v>5594.044031311154</v>
      </c>
      <c r="AE198">
        <v>41286.282568688839</v>
      </c>
      <c r="AH198" t="s">
        <v>73</v>
      </c>
      <c r="AI198" t="s">
        <v>74</v>
      </c>
    </row>
    <row r="199" spans="1:35" x14ac:dyDescent="0.25">
      <c r="A199" t="s">
        <v>157</v>
      </c>
      <c r="B199" s="1">
        <v>44106</v>
      </c>
      <c r="C199" t="s">
        <v>257</v>
      </c>
      <c r="D199" t="s">
        <v>287</v>
      </c>
      <c r="E199" t="s">
        <v>37</v>
      </c>
      <c r="F199">
        <v>48</v>
      </c>
      <c r="G199" t="s">
        <v>50</v>
      </c>
      <c r="H199" s="1">
        <v>42536</v>
      </c>
      <c r="I199" s="29">
        <f>YEAR(Tabla1[[#This Row],[Ingreso]])</f>
        <v>2016</v>
      </c>
      <c r="J199">
        <v>4.2896174863387975</v>
      </c>
      <c r="K199" t="s">
        <v>51</v>
      </c>
      <c r="L199" t="s">
        <v>40</v>
      </c>
      <c r="M199" t="s">
        <v>41</v>
      </c>
      <c r="N199" t="s">
        <v>53</v>
      </c>
      <c r="O199" t="s">
        <v>65</v>
      </c>
      <c r="P199" t="s">
        <v>44</v>
      </c>
      <c r="Q199" t="s">
        <v>63</v>
      </c>
      <c r="R199" t="s">
        <v>45</v>
      </c>
      <c r="S199" t="s">
        <v>63</v>
      </c>
      <c r="T199" t="s">
        <v>45</v>
      </c>
      <c r="U199" t="s">
        <v>63</v>
      </c>
      <c r="V199" t="s">
        <v>63</v>
      </c>
      <c r="W199" t="s">
        <v>45</v>
      </c>
      <c r="X199">
        <v>8248.1899999999987</v>
      </c>
      <c r="Y199" t="s">
        <v>47</v>
      </c>
      <c r="Z199">
        <v>494.89139999999992</v>
      </c>
      <c r="AA199">
        <v>494.89139999999992</v>
      </c>
      <c r="AB199">
        <v>494.89139999999992</v>
      </c>
      <c r="AC199">
        <v>3</v>
      </c>
      <c r="AD199">
        <v>807.06360078277885</v>
      </c>
      <c r="AE199">
        <v>5956.4521992172204</v>
      </c>
      <c r="AH199" t="s">
        <v>73</v>
      </c>
      <c r="AI199" t="s">
        <v>79</v>
      </c>
    </row>
    <row r="200" spans="1:35" x14ac:dyDescent="0.25">
      <c r="A200" t="s">
        <v>84</v>
      </c>
      <c r="B200" s="1">
        <v>44106</v>
      </c>
      <c r="C200" t="s">
        <v>257</v>
      </c>
      <c r="D200" t="s">
        <v>288</v>
      </c>
      <c r="E200" t="s">
        <v>37</v>
      </c>
      <c r="F200">
        <v>34</v>
      </c>
      <c r="G200" t="s">
        <v>50</v>
      </c>
      <c r="H200" s="1">
        <v>43351</v>
      </c>
      <c r="I200" s="29">
        <f>YEAR(Tabla1[[#This Row],[Ingreso]])</f>
        <v>2018</v>
      </c>
      <c r="J200">
        <v>2.0628415300546448</v>
      </c>
      <c r="K200" t="s">
        <v>39</v>
      </c>
      <c r="L200" t="s">
        <v>40</v>
      </c>
      <c r="M200" t="s">
        <v>41</v>
      </c>
      <c r="N200" t="s">
        <v>42</v>
      </c>
      <c r="O200" t="s">
        <v>54</v>
      </c>
      <c r="P200" t="s">
        <v>66</v>
      </c>
      <c r="Q200" t="s">
        <v>45</v>
      </c>
      <c r="R200" t="s">
        <v>45</v>
      </c>
      <c r="S200" t="s">
        <v>63</v>
      </c>
      <c r="T200" t="s">
        <v>45</v>
      </c>
      <c r="U200" t="s">
        <v>45</v>
      </c>
      <c r="V200" t="s">
        <v>63</v>
      </c>
      <c r="W200" t="s">
        <v>45</v>
      </c>
      <c r="X200">
        <v>62462.200000000019</v>
      </c>
      <c r="Y200" t="s">
        <v>58</v>
      </c>
      <c r="Z200">
        <v>3747.7320000000009</v>
      </c>
      <c r="AA200">
        <v>3747.7320000000009</v>
      </c>
      <c r="AB200">
        <v>3747.7320000000009</v>
      </c>
      <c r="AC200">
        <v>7</v>
      </c>
      <c r="AD200">
        <v>14260.776255707768</v>
      </c>
      <c r="AE200">
        <v>36958.22774429225</v>
      </c>
      <c r="AH200" t="s">
        <v>73</v>
      </c>
      <c r="AI200" t="s">
        <v>92</v>
      </c>
    </row>
    <row r="201" spans="1:35" x14ac:dyDescent="0.25">
      <c r="A201" t="s">
        <v>362</v>
      </c>
      <c r="B201" s="1">
        <v>44106</v>
      </c>
      <c r="C201" t="s">
        <v>257</v>
      </c>
      <c r="D201" t="s">
        <v>289</v>
      </c>
      <c r="E201" t="s">
        <v>37</v>
      </c>
      <c r="F201">
        <v>38</v>
      </c>
      <c r="G201" t="s">
        <v>50</v>
      </c>
      <c r="H201" s="1">
        <v>43754</v>
      </c>
      <c r="I201" s="29">
        <f>YEAR(Tabla1[[#This Row],[Ingreso]])</f>
        <v>2019</v>
      </c>
      <c r="J201">
        <v>0.96174863387978138</v>
      </c>
      <c r="K201" t="s">
        <v>116</v>
      </c>
      <c r="L201" t="s">
        <v>89</v>
      </c>
      <c r="M201" t="s">
        <v>41</v>
      </c>
      <c r="N201" t="s">
        <v>42</v>
      </c>
      <c r="O201" t="s">
        <v>43</v>
      </c>
      <c r="P201" t="s">
        <v>44</v>
      </c>
      <c r="Q201" t="s">
        <v>45</v>
      </c>
      <c r="R201" t="s">
        <v>45</v>
      </c>
      <c r="S201" t="s">
        <v>45</v>
      </c>
      <c r="T201" t="s">
        <v>45</v>
      </c>
      <c r="U201" t="s">
        <v>45</v>
      </c>
      <c r="V201" t="s">
        <v>63</v>
      </c>
      <c r="W201" t="s">
        <v>45</v>
      </c>
      <c r="X201">
        <v>28266.400000000001</v>
      </c>
      <c r="Y201" t="s">
        <v>47</v>
      </c>
      <c r="Z201">
        <v>1695.9839999999999</v>
      </c>
      <c r="AA201">
        <v>1695.9839999999999</v>
      </c>
      <c r="AB201">
        <v>1695.9839999999999</v>
      </c>
      <c r="AC201">
        <v>1</v>
      </c>
      <c r="AD201">
        <v>921.93085453359436</v>
      </c>
      <c r="AE201">
        <v>22256.517145466409</v>
      </c>
      <c r="AH201" t="s">
        <v>73</v>
      </c>
      <c r="AI201" t="s">
        <v>74</v>
      </c>
    </row>
    <row r="202" spans="1:35" x14ac:dyDescent="0.25">
      <c r="A202" t="s">
        <v>362</v>
      </c>
      <c r="B202" s="1">
        <v>44106</v>
      </c>
      <c r="C202" t="s">
        <v>257</v>
      </c>
      <c r="D202" t="s">
        <v>290</v>
      </c>
      <c r="E202" t="s">
        <v>37</v>
      </c>
      <c r="F202">
        <v>43</v>
      </c>
      <c r="G202" t="s">
        <v>50</v>
      </c>
      <c r="H202" s="1">
        <v>43754</v>
      </c>
      <c r="I202" s="29">
        <f>YEAR(Tabla1[[#This Row],[Ingreso]])</f>
        <v>2019</v>
      </c>
      <c r="J202">
        <v>0.96174863387978138</v>
      </c>
      <c r="K202" t="s">
        <v>116</v>
      </c>
      <c r="L202" t="s">
        <v>40</v>
      </c>
      <c r="M202" t="s">
        <v>41</v>
      </c>
      <c r="N202" t="s">
        <v>53</v>
      </c>
      <c r="O202" t="s">
        <v>54</v>
      </c>
      <c r="P202" t="s">
        <v>44</v>
      </c>
      <c r="Q202" t="s">
        <v>45</v>
      </c>
      <c r="R202" t="s">
        <v>45</v>
      </c>
      <c r="S202" t="s">
        <v>45</v>
      </c>
      <c r="T202" t="s">
        <v>45</v>
      </c>
      <c r="U202" t="s">
        <v>45</v>
      </c>
      <c r="V202" t="s">
        <v>63</v>
      </c>
      <c r="W202" t="s">
        <v>45</v>
      </c>
      <c r="X202">
        <v>18334.689999999999</v>
      </c>
      <c r="Y202" t="s">
        <v>58</v>
      </c>
      <c r="Z202">
        <v>1100.0813999999998</v>
      </c>
      <c r="AA202">
        <v>1100.0813999999998</v>
      </c>
      <c r="AB202">
        <v>1100.0813999999998</v>
      </c>
      <c r="AC202">
        <v>5</v>
      </c>
      <c r="AD202">
        <v>2990.001630789302</v>
      </c>
      <c r="AE202">
        <v>12044.444169210698</v>
      </c>
      <c r="AH202" t="s">
        <v>73</v>
      </c>
      <c r="AI202" t="s">
        <v>74</v>
      </c>
    </row>
    <row r="203" spans="1:35" x14ac:dyDescent="0.25">
      <c r="A203" t="s">
        <v>84</v>
      </c>
      <c r="B203" s="1">
        <v>44106</v>
      </c>
      <c r="C203" t="s">
        <v>257</v>
      </c>
      <c r="D203" t="s">
        <v>291</v>
      </c>
      <c r="E203" t="s">
        <v>37</v>
      </c>
      <c r="F203">
        <v>33</v>
      </c>
      <c r="G203" t="s">
        <v>50</v>
      </c>
      <c r="H203" s="1">
        <v>42636</v>
      </c>
      <c r="I203" s="29">
        <f>YEAR(Tabla1[[#This Row],[Ingreso]])</f>
        <v>2016</v>
      </c>
      <c r="J203">
        <v>4.0163934426229506</v>
      </c>
      <c r="K203" t="s">
        <v>51</v>
      </c>
      <c r="L203" t="s">
        <v>40</v>
      </c>
      <c r="M203" t="s">
        <v>41</v>
      </c>
      <c r="N203" t="s">
        <v>53</v>
      </c>
      <c r="O203" t="s">
        <v>54</v>
      </c>
      <c r="P203" t="s">
        <v>44</v>
      </c>
      <c r="Q203" t="s">
        <v>46</v>
      </c>
      <c r="R203" t="s">
        <v>45</v>
      </c>
      <c r="S203" t="s">
        <v>45</v>
      </c>
      <c r="T203" t="s">
        <v>45</v>
      </c>
      <c r="U203" t="s">
        <v>45</v>
      </c>
      <c r="V203" t="s">
        <v>45</v>
      </c>
      <c r="W203" t="s">
        <v>45</v>
      </c>
      <c r="X203">
        <v>34935.89</v>
      </c>
      <c r="Y203" t="s">
        <v>55</v>
      </c>
      <c r="Z203">
        <v>2096.1533999999997</v>
      </c>
      <c r="AA203">
        <v>2096.1533999999997</v>
      </c>
      <c r="AB203">
        <v>2096.1533999999997</v>
      </c>
      <c r="AC203">
        <v>3</v>
      </c>
      <c r="AD203">
        <v>3418.3845401174167</v>
      </c>
      <c r="AE203">
        <v>25229.045259882583</v>
      </c>
      <c r="AF203" s="1">
        <v>43317</v>
      </c>
      <c r="AG203" t="s">
        <v>59</v>
      </c>
      <c r="AH203" t="s">
        <v>73</v>
      </c>
      <c r="AI203" t="s">
        <v>92</v>
      </c>
    </row>
    <row r="204" spans="1:35" x14ac:dyDescent="0.25">
      <c r="A204" t="s">
        <v>362</v>
      </c>
      <c r="B204" s="1">
        <v>44106</v>
      </c>
      <c r="C204" t="s">
        <v>257</v>
      </c>
      <c r="D204" t="s">
        <v>292</v>
      </c>
      <c r="E204" t="s">
        <v>37</v>
      </c>
      <c r="F204">
        <v>27</v>
      </c>
      <c r="G204" t="s">
        <v>38</v>
      </c>
      <c r="H204" s="1">
        <v>43732</v>
      </c>
      <c r="I204" s="29">
        <f>YEAR(Tabla1[[#This Row],[Ingreso]])</f>
        <v>2019</v>
      </c>
      <c r="J204">
        <v>1.0218579234972678</v>
      </c>
      <c r="K204" t="s">
        <v>39</v>
      </c>
      <c r="L204" t="s">
        <v>40</v>
      </c>
      <c r="M204" t="s">
        <v>41</v>
      </c>
      <c r="N204" t="s">
        <v>42</v>
      </c>
      <c r="O204" t="s">
        <v>65</v>
      </c>
      <c r="P204" t="s">
        <v>66</v>
      </c>
      <c r="Q204" t="s">
        <v>45</v>
      </c>
      <c r="R204" t="s">
        <v>46</v>
      </c>
      <c r="S204" t="s">
        <v>45</v>
      </c>
      <c r="T204" t="s">
        <v>45</v>
      </c>
      <c r="U204" t="s">
        <v>45</v>
      </c>
      <c r="V204" t="s">
        <v>63</v>
      </c>
      <c r="W204" t="s">
        <v>45</v>
      </c>
      <c r="X204">
        <v>18714.030000000002</v>
      </c>
      <c r="Z204">
        <v>1122.8418000000001</v>
      </c>
      <c r="AA204">
        <v>1122.8418000000001</v>
      </c>
      <c r="AB204">
        <v>1122.8418000000001</v>
      </c>
      <c r="AC204">
        <v>2</v>
      </c>
      <c r="AD204">
        <v>1220.7455968688846</v>
      </c>
      <c r="AE204">
        <v>14124.759003131117</v>
      </c>
      <c r="AH204" t="s">
        <v>73</v>
      </c>
      <c r="AI204" t="s">
        <v>92</v>
      </c>
    </row>
    <row r="205" spans="1:35" x14ac:dyDescent="0.25">
      <c r="A205" t="s">
        <v>157</v>
      </c>
      <c r="B205" s="1">
        <v>44106</v>
      </c>
      <c r="C205" t="s">
        <v>257</v>
      </c>
      <c r="D205" t="s">
        <v>293</v>
      </c>
      <c r="E205" t="s">
        <v>37</v>
      </c>
      <c r="F205">
        <v>28</v>
      </c>
      <c r="G205" t="s">
        <v>38</v>
      </c>
      <c r="H205" s="1">
        <v>42921</v>
      </c>
      <c r="I205" s="29">
        <f>YEAR(Tabla1[[#This Row],[Ingreso]])</f>
        <v>2017</v>
      </c>
      <c r="J205">
        <v>3.237704918032787</v>
      </c>
      <c r="K205" t="s">
        <v>51</v>
      </c>
      <c r="L205" t="s">
        <v>40</v>
      </c>
      <c r="M205" t="s">
        <v>77</v>
      </c>
      <c r="N205" t="s">
        <v>53</v>
      </c>
      <c r="O205" t="s">
        <v>54</v>
      </c>
      <c r="P205" t="s">
        <v>44</v>
      </c>
      <c r="Q205" t="s">
        <v>45</v>
      </c>
      <c r="R205" t="s">
        <v>46</v>
      </c>
      <c r="S205" t="s">
        <v>45</v>
      </c>
      <c r="T205" t="s">
        <v>45</v>
      </c>
      <c r="U205" t="s">
        <v>45</v>
      </c>
      <c r="V205" t="s">
        <v>45</v>
      </c>
      <c r="W205" t="s">
        <v>45</v>
      </c>
      <c r="X205">
        <v>136682.49999999997</v>
      </c>
      <c r="Z205">
        <v>8200.9499999999971</v>
      </c>
      <c r="AA205">
        <v>8200.9499999999971</v>
      </c>
      <c r="AB205">
        <v>8200.9499999999971</v>
      </c>
      <c r="AC205">
        <v>3</v>
      </c>
      <c r="AD205">
        <v>13374.021526418783</v>
      </c>
      <c r="AE205">
        <v>98705.628473581193</v>
      </c>
      <c r="AH205" t="s">
        <v>73</v>
      </c>
      <c r="AI205" t="s">
        <v>92</v>
      </c>
    </row>
    <row r="206" spans="1:35" x14ac:dyDescent="0.25">
      <c r="A206" t="s">
        <v>34</v>
      </c>
      <c r="B206" s="1">
        <v>44106</v>
      </c>
      <c r="C206" t="s">
        <v>257</v>
      </c>
      <c r="D206" t="s">
        <v>294</v>
      </c>
      <c r="E206" t="s">
        <v>37</v>
      </c>
      <c r="F206">
        <v>28</v>
      </c>
      <c r="G206" t="s">
        <v>38</v>
      </c>
      <c r="H206" s="1">
        <v>43027</v>
      </c>
      <c r="I206" s="29">
        <f>YEAR(Tabla1[[#This Row],[Ingreso]])</f>
        <v>2017</v>
      </c>
      <c r="J206">
        <v>2.9480874316939891</v>
      </c>
      <c r="K206" t="s">
        <v>39</v>
      </c>
      <c r="L206" t="s">
        <v>89</v>
      </c>
      <c r="M206" t="s">
        <v>41</v>
      </c>
      <c r="N206" t="s">
        <v>53</v>
      </c>
      <c r="O206" t="s">
        <v>54</v>
      </c>
      <c r="P206" t="s">
        <v>66</v>
      </c>
      <c r="Q206" t="s">
        <v>45</v>
      </c>
      <c r="R206" t="s">
        <v>46</v>
      </c>
      <c r="S206" t="s">
        <v>45</v>
      </c>
      <c r="T206" t="s">
        <v>46</v>
      </c>
      <c r="U206" t="s">
        <v>45</v>
      </c>
      <c r="V206" t="s">
        <v>45</v>
      </c>
      <c r="W206" t="s">
        <v>63</v>
      </c>
      <c r="X206">
        <v>46318.689999999995</v>
      </c>
      <c r="Z206">
        <v>2779.1213999999995</v>
      </c>
      <c r="AA206">
        <v>2779.1213999999995</v>
      </c>
      <c r="AB206">
        <v>2779.1213999999995</v>
      </c>
      <c r="AC206">
        <v>2</v>
      </c>
      <c r="AD206">
        <v>3021.4409654272663</v>
      </c>
      <c r="AE206">
        <v>34959.884834572731</v>
      </c>
      <c r="AH206" t="s">
        <v>73</v>
      </c>
      <c r="AI206" t="s">
        <v>92</v>
      </c>
    </row>
    <row r="207" spans="1:35" x14ac:dyDescent="0.25">
      <c r="A207" t="s">
        <v>34</v>
      </c>
      <c r="B207" s="1">
        <v>44106</v>
      </c>
      <c r="C207" t="s">
        <v>257</v>
      </c>
      <c r="D207" t="s">
        <v>295</v>
      </c>
      <c r="E207" t="s">
        <v>37</v>
      </c>
      <c r="F207">
        <v>28</v>
      </c>
      <c r="G207" t="s">
        <v>38</v>
      </c>
      <c r="H207" s="1">
        <v>43027</v>
      </c>
      <c r="I207" s="29">
        <f>YEAR(Tabla1[[#This Row],[Ingreso]])</f>
        <v>2017</v>
      </c>
      <c r="J207">
        <v>2.9480874316939891</v>
      </c>
      <c r="K207" t="s">
        <v>39</v>
      </c>
      <c r="L207" t="s">
        <v>40</v>
      </c>
      <c r="M207" t="s">
        <v>41</v>
      </c>
      <c r="N207" t="s">
        <v>53</v>
      </c>
      <c r="O207" t="s">
        <v>54</v>
      </c>
      <c r="P207" t="s">
        <v>66</v>
      </c>
      <c r="Q207" t="s">
        <v>45</v>
      </c>
      <c r="R207" t="s">
        <v>45</v>
      </c>
      <c r="S207" t="s">
        <v>45</v>
      </c>
      <c r="T207" t="s">
        <v>45</v>
      </c>
      <c r="U207" t="s">
        <v>45</v>
      </c>
      <c r="V207" t="s">
        <v>45</v>
      </c>
      <c r="W207" t="s">
        <v>45</v>
      </c>
      <c r="X207">
        <v>56233.859999999993</v>
      </c>
      <c r="Z207">
        <v>3374.0315999999993</v>
      </c>
      <c r="AA207">
        <v>3374.0315999999993</v>
      </c>
      <c r="AB207">
        <v>3374.0315999999993</v>
      </c>
      <c r="AC207">
        <v>2</v>
      </c>
      <c r="AD207">
        <v>3668.2230919765161</v>
      </c>
      <c r="AE207">
        <v>42443.542108023481</v>
      </c>
      <c r="AH207" t="s">
        <v>73</v>
      </c>
      <c r="AI207" t="s">
        <v>92</v>
      </c>
    </row>
    <row r="208" spans="1:35" x14ac:dyDescent="0.25">
      <c r="A208" t="s">
        <v>362</v>
      </c>
      <c r="B208" s="1">
        <v>44106</v>
      </c>
      <c r="C208" t="s">
        <v>257</v>
      </c>
      <c r="D208" t="s">
        <v>296</v>
      </c>
      <c r="E208" t="s">
        <v>37</v>
      </c>
      <c r="F208">
        <v>28</v>
      </c>
      <c r="G208" t="s">
        <v>38</v>
      </c>
      <c r="H208" s="1">
        <v>43408</v>
      </c>
      <c r="I208" s="29">
        <f>YEAR(Tabla1[[#This Row],[Ingreso]])</f>
        <v>2018</v>
      </c>
      <c r="J208">
        <v>1.9071038251366119</v>
      </c>
      <c r="K208" t="s">
        <v>39</v>
      </c>
      <c r="L208" t="s">
        <v>89</v>
      </c>
      <c r="M208" t="s">
        <v>77</v>
      </c>
      <c r="N208" t="s">
        <v>53</v>
      </c>
      <c r="O208" t="s">
        <v>54</v>
      </c>
      <c r="P208" t="s">
        <v>44</v>
      </c>
      <c r="Q208" t="s">
        <v>45</v>
      </c>
      <c r="R208" t="s">
        <v>46</v>
      </c>
      <c r="S208" t="s">
        <v>45</v>
      </c>
      <c r="T208" t="s">
        <v>46</v>
      </c>
      <c r="U208" t="s">
        <v>63</v>
      </c>
      <c r="V208" t="s">
        <v>45</v>
      </c>
      <c r="W208" t="s">
        <v>63</v>
      </c>
      <c r="X208">
        <v>13278.35</v>
      </c>
      <c r="Z208">
        <v>796.70100000000002</v>
      </c>
      <c r="AA208">
        <v>796.70100000000002</v>
      </c>
      <c r="AB208">
        <v>796.70100000000002</v>
      </c>
      <c r="AC208">
        <v>4</v>
      </c>
      <c r="AD208">
        <v>1732.3352902804959</v>
      </c>
      <c r="AE208">
        <v>9155.9117097195049</v>
      </c>
      <c r="AH208" t="s">
        <v>73</v>
      </c>
      <c r="AI208" t="s">
        <v>92</v>
      </c>
    </row>
    <row r="209" spans="1:35" x14ac:dyDescent="0.25">
      <c r="A209" t="s">
        <v>34</v>
      </c>
      <c r="B209" s="1">
        <v>44106</v>
      </c>
      <c r="C209" t="s">
        <v>257</v>
      </c>
      <c r="D209" t="s">
        <v>297</v>
      </c>
      <c r="E209" t="s">
        <v>37</v>
      </c>
      <c r="F209">
        <v>28</v>
      </c>
      <c r="G209" t="s">
        <v>38</v>
      </c>
      <c r="H209" s="1">
        <v>42623</v>
      </c>
      <c r="I209" s="29">
        <f>YEAR(Tabla1[[#This Row],[Ingreso]])</f>
        <v>2016</v>
      </c>
      <c r="J209">
        <v>4.0519125683060109</v>
      </c>
      <c r="K209" t="s">
        <v>51</v>
      </c>
      <c r="L209" t="s">
        <v>89</v>
      </c>
      <c r="M209" t="s">
        <v>77</v>
      </c>
      <c r="N209" t="s">
        <v>78</v>
      </c>
      <c r="O209" t="s">
        <v>54</v>
      </c>
      <c r="P209" t="s">
        <v>44</v>
      </c>
      <c r="Q209" t="s">
        <v>45</v>
      </c>
      <c r="R209" t="s">
        <v>46</v>
      </c>
      <c r="S209" t="s">
        <v>45</v>
      </c>
      <c r="T209" t="s">
        <v>45</v>
      </c>
      <c r="U209" t="s">
        <v>63</v>
      </c>
      <c r="V209" t="s">
        <v>45</v>
      </c>
      <c r="W209" t="s">
        <v>63</v>
      </c>
      <c r="X209">
        <v>13811.87</v>
      </c>
      <c r="Z209">
        <v>828.71220000000005</v>
      </c>
      <c r="AA209">
        <v>828.71220000000005</v>
      </c>
      <c r="AB209">
        <v>828.71220000000005</v>
      </c>
      <c r="AC209">
        <v>3</v>
      </c>
      <c r="AD209">
        <v>1351.4549902152644</v>
      </c>
      <c r="AE209">
        <v>9974.2784097847361</v>
      </c>
      <c r="AH209" t="s">
        <v>73</v>
      </c>
      <c r="AI209" t="s">
        <v>92</v>
      </c>
    </row>
    <row r="210" spans="1:35" x14ac:dyDescent="0.25">
      <c r="A210" t="s">
        <v>34</v>
      </c>
      <c r="B210" s="1">
        <v>44106</v>
      </c>
      <c r="C210" t="s">
        <v>257</v>
      </c>
      <c r="D210" t="s">
        <v>298</v>
      </c>
      <c r="E210" t="s">
        <v>37</v>
      </c>
      <c r="F210">
        <v>28</v>
      </c>
      <c r="G210" t="s">
        <v>38</v>
      </c>
      <c r="H210" s="1">
        <v>42623</v>
      </c>
      <c r="I210" s="29">
        <f>YEAR(Tabla1[[#This Row],[Ingreso]])</f>
        <v>2016</v>
      </c>
      <c r="J210">
        <v>4.0519125683060109</v>
      </c>
      <c r="K210" t="s">
        <v>51</v>
      </c>
      <c r="L210" t="s">
        <v>52</v>
      </c>
      <c r="M210" t="s">
        <v>77</v>
      </c>
      <c r="N210" t="s">
        <v>78</v>
      </c>
      <c r="O210" t="s">
        <v>54</v>
      </c>
      <c r="P210" t="s">
        <v>44</v>
      </c>
      <c r="Q210" t="s">
        <v>45</v>
      </c>
      <c r="R210" t="s">
        <v>45</v>
      </c>
      <c r="S210" t="s">
        <v>45</v>
      </c>
      <c r="T210" t="s">
        <v>45</v>
      </c>
      <c r="U210" t="s">
        <v>45</v>
      </c>
      <c r="V210" t="s">
        <v>45</v>
      </c>
      <c r="W210" t="s">
        <v>45</v>
      </c>
      <c r="X210">
        <v>2500.5500000000002</v>
      </c>
      <c r="Z210">
        <v>150.03300000000002</v>
      </c>
      <c r="AA210">
        <v>150.03300000000002</v>
      </c>
      <c r="AB210">
        <v>150.03300000000002</v>
      </c>
      <c r="AC210">
        <v>4</v>
      </c>
      <c r="AD210">
        <v>326.22961513372474</v>
      </c>
      <c r="AE210">
        <v>1724.2213848662755</v>
      </c>
      <c r="AH210" t="s">
        <v>73</v>
      </c>
      <c r="AI210" t="s">
        <v>92</v>
      </c>
    </row>
    <row r="211" spans="1:35" x14ac:dyDescent="0.25">
      <c r="A211" t="s">
        <v>34</v>
      </c>
      <c r="B211" s="1">
        <v>44106</v>
      </c>
      <c r="C211" t="s">
        <v>257</v>
      </c>
      <c r="D211" t="s">
        <v>299</v>
      </c>
      <c r="E211" t="s">
        <v>37</v>
      </c>
      <c r="F211">
        <v>28</v>
      </c>
      <c r="G211" t="s">
        <v>38</v>
      </c>
      <c r="H211" s="1">
        <v>42623</v>
      </c>
      <c r="I211" s="29">
        <f>YEAR(Tabla1[[#This Row],[Ingreso]])</f>
        <v>2016</v>
      </c>
      <c r="J211">
        <v>4.0519125683060109</v>
      </c>
      <c r="K211" t="s">
        <v>51</v>
      </c>
      <c r="L211" t="s">
        <v>89</v>
      </c>
      <c r="M211" t="s">
        <v>77</v>
      </c>
      <c r="N211" t="s">
        <v>78</v>
      </c>
      <c r="O211" t="s">
        <v>43</v>
      </c>
      <c r="P211" t="s">
        <v>44</v>
      </c>
      <c r="Q211" t="s">
        <v>45</v>
      </c>
      <c r="R211" t="s">
        <v>46</v>
      </c>
      <c r="S211" t="s">
        <v>45</v>
      </c>
      <c r="T211" t="s">
        <v>45</v>
      </c>
      <c r="U211" t="s">
        <v>45</v>
      </c>
      <c r="V211" t="s">
        <v>45</v>
      </c>
      <c r="W211" t="s">
        <v>45</v>
      </c>
      <c r="X211">
        <v>12295.75</v>
      </c>
      <c r="Z211">
        <v>737.745</v>
      </c>
      <c r="AA211">
        <v>737.745</v>
      </c>
      <c r="AB211">
        <v>737.745</v>
      </c>
      <c r="AC211">
        <v>4</v>
      </c>
      <c r="AD211">
        <v>1604.1422048271363</v>
      </c>
      <c r="AE211">
        <v>8478.3727951728633</v>
      </c>
      <c r="AH211" t="s">
        <v>73</v>
      </c>
      <c r="AI211" t="s">
        <v>92</v>
      </c>
    </row>
    <row r="212" spans="1:35" x14ac:dyDescent="0.25">
      <c r="A212" t="s">
        <v>34</v>
      </c>
      <c r="B212" s="1">
        <v>44106</v>
      </c>
      <c r="C212" t="s">
        <v>257</v>
      </c>
      <c r="D212" t="s">
        <v>300</v>
      </c>
      <c r="E212" t="s">
        <v>37</v>
      </c>
      <c r="F212">
        <v>28</v>
      </c>
      <c r="G212" t="s">
        <v>38</v>
      </c>
      <c r="H212" s="1">
        <v>42623</v>
      </c>
      <c r="I212" s="29">
        <f>YEAR(Tabla1[[#This Row],[Ingreso]])</f>
        <v>2016</v>
      </c>
      <c r="J212">
        <v>4.0519125683060109</v>
      </c>
      <c r="K212" t="s">
        <v>51</v>
      </c>
      <c r="L212" t="s">
        <v>72</v>
      </c>
      <c r="M212" t="s">
        <v>77</v>
      </c>
      <c r="N212" t="s">
        <v>78</v>
      </c>
      <c r="O212" t="s">
        <v>54</v>
      </c>
      <c r="P212" t="s">
        <v>44</v>
      </c>
      <c r="Q212" t="s">
        <v>45</v>
      </c>
      <c r="R212" t="s">
        <v>46</v>
      </c>
      <c r="S212" t="s">
        <v>45</v>
      </c>
      <c r="T212" t="s">
        <v>45</v>
      </c>
      <c r="U212" t="s">
        <v>45</v>
      </c>
      <c r="V212" t="s">
        <v>46</v>
      </c>
      <c r="W212" t="s">
        <v>45</v>
      </c>
      <c r="X212">
        <v>3298.53</v>
      </c>
      <c r="Z212">
        <v>197.9118</v>
      </c>
      <c r="AA212">
        <v>197.9118</v>
      </c>
      <c r="AB212">
        <v>197.9118</v>
      </c>
      <c r="AC212">
        <v>2</v>
      </c>
      <c r="AD212">
        <v>215.16829745596871</v>
      </c>
      <c r="AE212">
        <v>2489.6263025440312</v>
      </c>
      <c r="AH212" t="s">
        <v>73</v>
      </c>
      <c r="AI212" t="s">
        <v>92</v>
      </c>
    </row>
    <row r="213" spans="1:35" x14ac:dyDescent="0.25">
      <c r="A213" t="s">
        <v>60</v>
      </c>
      <c r="B213" s="1">
        <v>44106</v>
      </c>
      <c r="C213" t="s">
        <v>257</v>
      </c>
      <c r="D213" t="s">
        <v>301</v>
      </c>
      <c r="E213" t="s">
        <v>37</v>
      </c>
      <c r="F213">
        <v>28</v>
      </c>
      <c r="G213" t="s">
        <v>38</v>
      </c>
      <c r="H213" s="1">
        <v>43825</v>
      </c>
      <c r="I213" s="29">
        <f>YEAR(Tabla1[[#This Row],[Ingreso]])</f>
        <v>2019</v>
      </c>
      <c r="J213">
        <v>0.76775956284153002</v>
      </c>
      <c r="K213" t="s">
        <v>116</v>
      </c>
      <c r="L213" t="s">
        <v>40</v>
      </c>
      <c r="M213" t="s">
        <v>41</v>
      </c>
      <c r="N213" t="s">
        <v>53</v>
      </c>
      <c r="O213" t="s">
        <v>54</v>
      </c>
      <c r="P213" t="s">
        <v>44</v>
      </c>
      <c r="Q213" t="s">
        <v>45</v>
      </c>
      <c r="R213" t="s">
        <v>45</v>
      </c>
      <c r="S213" t="s">
        <v>45</v>
      </c>
      <c r="T213" t="s">
        <v>45</v>
      </c>
      <c r="U213" t="s">
        <v>45</v>
      </c>
      <c r="V213" t="s">
        <v>45</v>
      </c>
      <c r="W213" t="s">
        <v>45</v>
      </c>
      <c r="X213">
        <v>24764.6</v>
      </c>
      <c r="Z213">
        <v>1485.8759999999997</v>
      </c>
      <c r="AA213">
        <v>1485.8759999999997</v>
      </c>
      <c r="AB213">
        <v>1485.8759999999997</v>
      </c>
      <c r="AC213">
        <v>2</v>
      </c>
      <c r="AD213">
        <v>1615.4337899543377</v>
      </c>
      <c r="AE213">
        <v>18691.538210045663</v>
      </c>
      <c r="AH213" t="s">
        <v>73</v>
      </c>
      <c r="AI213" t="s">
        <v>92</v>
      </c>
    </row>
    <row r="214" spans="1:35" x14ac:dyDescent="0.25">
      <c r="A214" t="s">
        <v>84</v>
      </c>
      <c r="B214" s="1">
        <v>44106</v>
      </c>
      <c r="C214" t="s">
        <v>257</v>
      </c>
      <c r="D214" t="s">
        <v>302</v>
      </c>
      <c r="E214" t="s">
        <v>37</v>
      </c>
      <c r="F214">
        <v>28</v>
      </c>
      <c r="G214" t="s">
        <v>38</v>
      </c>
      <c r="H214" s="1">
        <v>43575</v>
      </c>
      <c r="I214" s="29">
        <f>YEAR(Tabla1[[#This Row],[Ingreso]])</f>
        <v>2019</v>
      </c>
      <c r="J214">
        <v>1.4508196721311475</v>
      </c>
      <c r="K214" t="s">
        <v>39</v>
      </c>
      <c r="L214" t="s">
        <v>40</v>
      </c>
      <c r="M214" t="s">
        <v>41</v>
      </c>
      <c r="N214" t="s">
        <v>53</v>
      </c>
      <c r="O214" t="s">
        <v>54</v>
      </c>
      <c r="P214" t="s">
        <v>44</v>
      </c>
      <c r="Q214" t="s">
        <v>45</v>
      </c>
      <c r="R214" t="s">
        <v>45</v>
      </c>
      <c r="S214" t="s">
        <v>45</v>
      </c>
      <c r="T214" t="s">
        <v>45</v>
      </c>
      <c r="U214" t="s">
        <v>45</v>
      </c>
      <c r="V214" t="s">
        <v>46</v>
      </c>
      <c r="W214" t="s">
        <v>45</v>
      </c>
      <c r="X214">
        <v>32903.94</v>
      </c>
      <c r="Z214">
        <v>1974.2364</v>
      </c>
      <c r="AA214">
        <v>1974.2364</v>
      </c>
      <c r="AB214">
        <v>1974.2364</v>
      </c>
      <c r="AC214">
        <v>6</v>
      </c>
      <c r="AD214">
        <v>6439.1272015655577</v>
      </c>
      <c r="AE214">
        <v>20542.103598434445</v>
      </c>
      <c r="AH214" t="s">
        <v>73</v>
      </c>
      <c r="AI214" t="s">
        <v>106</v>
      </c>
    </row>
    <row r="215" spans="1:35" x14ac:dyDescent="0.25">
      <c r="A215" t="s">
        <v>84</v>
      </c>
      <c r="B215" s="1">
        <v>44106</v>
      </c>
      <c r="C215" t="s">
        <v>257</v>
      </c>
      <c r="D215" t="s">
        <v>303</v>
      </c>
      <c r="E215" t="s">
        <v>37</v>
      </c>
      <c r="F215">
        <v>28</v>
      </c>
      <c r="G215" t="s">
        <v>38</v>
      </c>
      <c r="H215" s="1">
        <v>43098</v>
      </c>
      <c r="I215" s="29">
        <f>YEAR(Tabla1[[#This Row],[Ingreso]])</f>
        <v>2017</v>
      </c>
      <c r="J215">
        <v>2.7540983606557377</v>
      </c>
      <c r="K215" t="s">
        <v>39</v>
      </c>
      <c r="L215" t="s">
        <v>40</v>
      </c>
      <c r="M215" t="s">
        <v>77</v>
      </c>
      <c r="N215" t="s">
        <v>78</v>
      </c>
      <c r="O215" t="s">
        <v>65</v>
      </c>
      <c r="P215" t="s">
        <v>44</v>
      </c>
      <c r="Q215" t="s">
        <v>45</v>
      </c>
      <c r="R215" t="s">
        <v>46</v>
      </c>
      <c r="S215" t="s">
        <v>45</v>
      </c>
      <c r="T215" t="s">
        <v>45</v>
      </c>
      <c r="U215" t="s">
        <v>45</v>
      </c>
      <c r="V215" t="s">
        <v>46</v>
      </c>
      <c r="W215" t="s">
        <v>45</v>
      </c>
      <c r="X215">
        <v>27632.62</v>
      </c>
      <c r="Z215">
        <v>1657.9571999999998</v>
      </c>
      <c r="AA215">
        <v>1657.9571999999998</v>
      </c>
      <c r="AB215">
        <v>1657.9571999999998</v>
      </c>
      <c r="AC215">
        <v>3</v>
      </c>
      <c r="AD215">
        <v>2703.7788649706458</v>
      </c>
      <c r="AE215">
        <v>19954.969535029355</v>
      </c>
      <c r="AH215" t="s">
        <v>73</v>
      </c>
      <c r="AI215" t="s">
        <v>92</v>
      </c>
    </row>
    <row r="216" spans="1:35" x14ac:dyDescent="0.25">
      <c r="A216" t="s">
        <v>362</v>
      </c>
      <c r="B216" s="1">
        <v>44106</v>
      </c>
      <c r="C216" t="s">
        <v>257</v>
      </c>
      <c r="D216" t="s">
        <v>304</v>
      </c>
      <c r="E216" t="s">
        <v>37</v>
      </c>
      <c r="F216">
        <v>28</v>
      </c>
      <c r="G216" t="s">
        <v>38</v>
      </c>
      <c r="H216" s="1">
        <v>43081</v>
      </c>
      <c r="I216" s="29">
        <f>YEAR(Tabla1[[#This Row],[Ingreso]])</f>
        <v>2017</v>
      </c>
      <c r="J216">
        <v>2.8005464480874318</v>
      </c>
      <c r="K216" t="s">
        <v>39</v>
      </c>
      <c r="L216" t="s">
        <v>72</v>
      </c>
      <c r="M216" t="s">
        <v>77</v>
      </c>
      <c r="N216" t="s">
        <v>53</v>
      </c>
      <c r="O216" t="s">
        <v>65</v>
      </c>
      <c r="P216" t="s">
        <v>44</v>
      </c>
      <c r="Q216" t="s">
        <v>45</v>
      </c>
      <c r="R216" t="s">
        <v>46</v>
      </c>
      <c r="S216" t="s">
        <v>45</v>
      </c>
      <c r="T216" t="s">
        <v>45</v>
      </c>
      <c r="U216" t="s">
        <v>45</v>
      </c>
      <c r="V216" t="s">
        <v>46</v>
      </c>
      <c r="W216" t="s">
        <v>45</v>
      </c>
      <c r="X216">
        <v>1696.11</v>
      </c>
      <c r="Z216">
        <v>101.7666</v>
      </c>
      <c r="AA216">
        <v>101.7666</v>
      </c>
      <c r="AB216">
        <v>101.7666</v>
      </c>
      <c r="AC216">
        <v>5</v>
      </c>
      <c r="AD216">
        <v>276.59980430528373</v>
      </c>
      <c r="AE216">
        <v>1114.2103956947162</v>
      </c>
      <c r="AH216" t="s">
        <v>73</v>
      </c>
      <c r="AI216" t="s">
        <v>92</v>
      </c>
    </row>
    <row r="217" spans="1:35" x14ac:dyDescent="0.25">
      <c r="A217" t="s">
        <v>75</v>
      </c>
      <c r="B217" s="1">
        <v>44106</v>
      </c>
      <c r="C217" t="s">
        <v>257</v>
      </c>
      <c r="D217" t="s">
        <v>305</v>
      </c>
      <c r="E217" t="s">
        <v>37</v>
      </c>
      <c r="F217">
        <v>29</v>
      </c>
      <c r="G217" t="s">
        <v>38</v>
      </c>
      <c r="H217" s="1">
        <v>42666</v>
      </c>
      <c r="I217" s="29">
        <f>YEAR(Tabla1[[#This Row],[Ingreso]])</f>
        <v>2016</v>
      </c>
      <c r="J217">
        <v>3.9344262295081966</v>
      </c>
      <c r="K217" t="s">
        <v>51</v>
      </c>
      <c r="L217" t="s">
        <v>40</v>
      </c>
      <c r="M217" t="s">
        <v>41</v>
      </c>
      <c r="N217" t="s">
        <v>42</v>
      </c>
      <c r="O217" t="s">
        <v>54</v>
      </c>
      <c r="P217" t="s">
        <v>44</v>
      </c>
      <c r="Q217" t="s">
        <v>45</v>
      </c>
      <c r="R217" t="s">
        <v>46</v>
      </c>
      <c r="S217" t="s">
        <v>63</v>
      </c>
      <c r="T217" t="s">
        <v>45</v>
      </c>
      <c r="U217" t="s">
        <v>45</v>
      </c>
      <c r="V217" t="s">
        <v>45</v>
      </c>
      <c r="W217" t="s">
        <v>45</v>
      </c>
      <c r="X217">
        <v>24182.12</v>
      </c>
      <c r="Z217">
        <v>1450.9271999999999</v>
      </c>
      <c r="AA217">
        <v>1450.9271999999999</v>
      </c>
      <c r="AB217">
        <v>1450.9271999999999</v>
      </c>
      <c r="AC217">
        <v>3</v>
      </c>
      <c r="AD217">
        <v>2366.1565557729941</v>
      </c>
      <c r="AE217">
        <v>17463.181844227005</v>
      </c>
    </row>
    <row r="218" spans="1:35" x14ac:dyDescent="0.25">
      <c r="A218" t="s">
        <v>362</v>
      </c>
      <c r="B218" s="1">
        <v>44106</v>
      </c>
      <c r="C218" t="s">
        <v>257</v>
      </c>
      <c r="D218" t="s">
        <v>306</v>
      </c>
      <c r="E218" t="s">
        <v>37</v>
      </c>
      <c r="F218">
        <v>29</v>
      </c>
      <c r="G218" t="s">
        <v>38</v>
      </c>
      <c r="H218" s="1">
        <v>43094</v>
      </c>
      <c r="I218" s="29">
        <f>YEAR(Tabla1[[#This Row],[Ingreso]])</f>
        <v>2017</v>
      </c>
      <c r="J218">
        <v>2.7650273224043715</v>
      </c>
      <c r="K218" t="s">
        <v>39</v>
      </c>
      <c r="L218" t="s">
        <v>40</v>
      </c>
      <c r="M218" t="s">
        <v>41</v>
      </c>
      <c r="N218" t="s">
        <v>42</v>
      </c>
      <c r="O218" t="s">
        <v>54</v>
      </c>
      <c r="P218" t="s">
        <v>44</v>
      </c>
      <c r="Q218" t="s">
        <v>45</v>
      </c>
      <c r="R218" t="s">
        <v>46</v>
      </c>
      <c r="S218" t="s">
        <v>63</v>
      </c>
      <c r="T218" t="s">
        <v>45</v>
      </c>
      <c r="U218" t="s">
        <v>45</v>
      </c>
      <c r="V218" t="s">
        <v>45</v>
      </c>
      <c r="W218" t="s">
        <v>45</v>
      </c>
      <c r="X218">
        <v>55017.3</v>
      </c>
      <c r="Z218">
        <v>3301.038</v>
      </c>
      <c r="AA218">
        <v>3301.038</v>
      </c>
      <c r="AB218">
        <v>3301.038</v>
      </c>
      <c r="AC218">
        <v>3</v>
      </c>
      <c r="AD218">
        <v>5383.2974559686891</v>
      </c>
      <c r="AE218">
        <v>39730.888544031317</v>
      </c>
    </row>
    <row r="219" spans="1:35" x14ac:dyDescent="0.25">
      <c r="A219" t="s">
        <v>362</v>
      </c>
      <c r="B219" s="1">
        <v>44106</v>
      </c>
      <c r="C219" t="s">
        <v>257</v>
      </c>
      <c r="D219" t="s">
        <v>307</v>
      </c>
      <c r="E219" t="s">
        <v>37</v>
      </c>
      <c r="F219">
        <v>29</v>
      </c>
      <c r="G219" t="s">
        <v>38</v>
      </c>
      <c r="H219" s="1">
        <v>43094</v>
      </c>
      <c r="I219" s="29">
        <f>YEAR(Tabla1[[#This Row],[Ingreso]])</f>
        <v>2017</v>
      </c>
      <c r="J219">
        <v>2.7650273224043715</v>
      </c>
      <c r="K219" t="s">
        <v>39</v>
      </c>
      <c r="L219" t="s">
        <v>40</v>
      </c>
      <c r="M219" t="s">
        <v>77</v>
      </c>
      <c r="N219" t="s">
        <v>53</v>
      </c>
      <c r="O219" t="s">
        <v>54</v>
      </c>
      <c r="P219" t="s">
        <v>44</v>
      </c>
      <c r="Q219" t="s">
        <v>45</v>
      </c>
      <c r="R219" t="s">
        <v>45</v>
      </c>
      <c r="S219" t="s">
        <v>45</v>
      </c>
      <c r="T219" t="s">
        <v>45</v>
      </c>
      <c r="U219" t="s">
        <v>63</v>
      </c>
      <c r="V219" t="s">
        <v>45</v>
      </c>
      <c r="W219" t="s">
        <v>45</v>
      </c>
      <c r="X219">
        <v>32729.8</v>
      </c>
      <c r="Z219">
        <v>1963.7879999999998</v>
      </c>
      <c r="AA219">
        <v>1963.7879999999998</v>
      </c>
      <c r="AB219">
        <v>1963.7879999999998</v>
      </c>
      <c r="AC219">
        <v>2</v>
      </c>
      <c r="AD219">
        <v>2135.01630789302</v>
      </c>
      <c r="AE219">
        <v>24703.419692106982</v>
      </c>
    </row>
    <row r="220" spans="1:35" x14ac:dyDescent="0.25">
      <c r="A220" t="s">
        <v>119</v>
      </c>
      <c r="B220" s="1">
        <v>44106</v>
      </c>
      <c r="C220" t="s">
        <v>257</v>
      </c>
      <c r="D220" t="s">
        <v>308</v>
      </c>
      <c r="E220" t="s">
        <v>37</v>
      </c>
      <c r="F220">
        <v>29</v>
      </c>
      <c r="G220" t="s">
        <v>38</v>
      </c>
      <c r="H220" s="1">
        <v>42762</v>
      </c>
      <c r="I220" s="29">
        <f>YEAR(Tabla1[[#This Row],[Ingreso]])</f>
        <v>2017</v>
      </c>
      <c r="J220">
        <v>3.6721311475409837</v>
      </c>
      <c r="K220" t="s">
        <v>51</v>
      </c>
      <c r="L220" t="s">
        <v>52</v>
      </c>
      <c r="M220" t="s">
        <v>77</v>
      </c>
      <c r="N220" t="s">
        <v>53</v>
      </c>
      <c r="O220" t="s">
        <v>54</v>
      </c>
      <c r="P220" t="s">
        <v>44</v>
      </c>
      <c r="Q220" t="s">
        <v>45</v>
      </c>
      <c r="R220" t="s">
        <v>46</v>
      </c>
      <c r="S220" t="s">
        <v>63</v>
      </c>
      <c r="T220" t="s">
        <v>45</v>
      </c>
      <c r="U220" t="s">
        <v>63</v>
      </c>
      <c r="V220" t="s">
        <v>45</v>
      </c>
      <c r="W220" t="s">
        <v>63</v>
      </c>
      <c r="X220">
        <v>8479.4500000000007</v>
      </c>
      <c r="Z220">
        <v>508.76700000000005</v>
      </c>
      <c r="AA220">
        <v>508.76700000000005</v>
      </c>
      <c r="AB220">
        <v>508.76700000000005</v>
      </c>
      <c r="AC220">
        <v>5</v>
      </c>
      <c r="AD220">
        <v>1382.8196347031965</v>
      </c>
      <c r="AE220">
        <v>5570.3293652968041</v>
      </c>
    </row>
    <row r="221" spans="1:35" x14ac:dyDescent="0.25">
      <c r="A221" t="s">
        <v>119</v>
      </c>
      <c r="B221" s="1">
        <v>44106</v>
      </c>
      <c r="C221" t="s">
        <v>257</v>
      </c>
      <c r="D221" t="s">
        <v>309</v>
      </c>
      <c r="E221" t="s">
        <v>37</v>
      </c>
      <c r="F221">
        <v>29</v>
      </c>
      <c r="G221" t="s">
        <v>38</v>
      </c>
      <c r="H221" s="1">
        <v>42762</v>
      </c>
      <c r="I221" s="29">
        <f>YEAR(Tabla1[[#This Row],[Ingreso]])</f>
        <v>2017</v>
      </c>
      <c r="J221">
        <v>3.6721311475409837</v>
      </c>
      <c r="K221" t="s">
        <v>51</v>
      </c>
      <c r="L221" t="s">
        <v>89</v>
      </c>
      <c r="M221" t="s">
        <v>77</v>
      </c>
      <c r="N221" t="s">
        <v>53</v>
      </c>
      <c r="O221" t="s">
        <v>54</v>
      </c>
      <c r="P221" t="s">
        <v>44</v>
      </c>
      <c r="Q221" t="s">
        <v>45</v>
      </c>
      <c r="R221" t="s">
        <v>46</v>
      </c>
      <c r="S221" t="s">
        <v>63</v>
      </c>
      <c r="T221" t="s">
        <v>45</v>
      </c>
      <c r="U221" t="s">
        <v>63</v>
      </c>
      <c r="V221" t="s">
        <v>45</v>
      </c>
      <c r="W221" t="s">
        <v>45</v>
      </c>
      <c r="X221">
        <v>7847.5</v>
      </c>
      <c r="Z221">
        <v>470.84999999999997</v>
      </c>
      <c r="AA221">
        <v>470.84999999999997</v>
      </c>
      <c r="AB221">
        <v>470.84999999999997</v>
      </c>
      <c r="AC221">
        <v>3</v>
      </c>
      <c r="AD221">
        <v>767.85714285714289</v>
      </c>
      <c r="AE221">
        <v>5667.0928571428576</v>
      </c>
    </row>
    <row r="222" spans="1:35" x14ac:dyDescent="0.25">
      <c r="A222" t="s">
        <v>119</v>
      </c>
      <c r="B222" s="1">
        <v>44106</v>
      </c>
      <c r="C222" t="s">
        <v>257</v>
      </c>
      <c r="D222" t="s">
        <v>310</v>
      </c>
      <c r="E222" t="s">
        <v>37</v>
      </c>
      <c r="F222">
        <v>29</v>
      </c>
      <c r="G222" t="s">
        <v>38</v>
      </c>
      <c r="H222" s="1">
        <v>42762</v>
      </c>
      <c r="I222" s="29">
        <f>YEAR(Tabla1[[#This Row],[Ingreso]])</f>
        <v>2017</v>
      </c>
      <c r="J222">
        <v>3.6721311475409837</v>
      </c>
      <c r="K222" t="s">
        <v>51</v>
      </c>
      <c r="L222" t="s">
        <v>40</v>
      </c>
      <c r="M222" t="s">
        <v>77</v>
      </c>
      <c r="N222" t="s">
        <v>53</v>
      </c>
      <c r="O222" t="s">
        <v>54</v>
      </c>
      <c r="P222" t="s">
        <v>44</v>
      </c>
      <c r="Q222" t="s">
        <v>45</v>
      </c>
      <c r="R222" t="s">
        <v>46</v>
      </c>
      <c r="S222" t="s">
        <v>63</v>
      </c>
      <c r="T222" t="s">
        <v>45</v>
      </c>
      <c r="U222" t="s">
        <v>45</v>
      </c>
      <c r="V222" t="s">
        <v>63</v>
      </c>
      <c r="W222" t="s">
        <v>63</v>
      </c>
      <c r="X222">
        <v>65858.41</v>
      </c>
      <c r="Z222">
        <v>3951.5046000000002</v>
      </c>
      <c r="AA222">
        <v>3951.5046000000002</v>
      </c>
      <c r="AB222">
        <v>3951.5046000000002</v>
      </c>
      <c r="AC222">
        <v>2</v>
      </c>
      <c r="AD222">
        <v>4296.0476190476193</v>
      </c>
      <c r="AE222">
        <v>49707.848580952385</v>
      </c>
    </row>
    <row r="223" spans="1:35" x14ac:dyDescent="0.25">
      <c r="A223" t="s">
        <v>119</v>
      </c>
      <c r="B223" s="1">
        <v>44106</v>
      </c>
      <c r="C223" t="s">
        <v>257</v>
      </c>
      <c r="D223" t="s">
        <v>311</v>
      </c>
      <c r="E223" t="s">
        <v>37</v>
      </c>
      <c r="F223">
        <v>29</v>
      </c>
      <c r="G223" t="s">
        <v>38</v>
      </c>
      <c r="H223" s="1">
        <v>42762</v>
      </c>
      <c r="I223" s="29">
        <f>YEAR(Tabla1[[#This Row],[Ingreso]])</f>
        <v>2017</v>
      </c>
      <c r="J223">
        <v>3.6721311475409837</v>
      </c>
      <c r="K223" t="s">
        <v>51</v>
      </c>
      <c r="L223" t="s">
        <v>89</v>
      </c>
      <c r="M223" t="s">
        <v>77</v>
      </c>
      <c r="N223" t="s">
        <v>53</v>
      </c>
      <c r="O223" t="s">
        <v>54</v>
      </c>
      <c r="P223" t="s">
        <v>44</v>
      </c>
      <c r="Q223" t="s">
        <v>45</v>
      </c>
      <c r="R223" t="s">
        <v>46</v>
      </c>
      <c r="S223" t="s">
        <v>45</v>
      </c>
      <c r="T223" t="s">
        <v>63</v>
      </c>
      <c r="U223" t="s">
        <v>63</v>
      </c>
      <c r="V223" t="s">
        <v>63</v>
      </c>
      <c r="W223" t="s">
        <v>45</v>
      </c>
      <c r="X223">
        <v>35212.51</v>
      </c>
      <c r="Z223">
        <v>2112.7505999999998</v>
      </c>
      <c r="AA223">
        <v>2112.7505999999998</v>
      </c>
      <c r="AB223">
        <v>2112.7505999999998</v>
      </c>
      <c r="AC223">
        <v>3</v>
      </c>
      <c r="AD223">
        <v>3445.4510763209391</v>
      </c>
      <c r="AE223">
        <v>25428.807123679064</v>
      </c>
    </row>
    <row r="224" spans="1:35" x14ac:dyDescent="0.25">
      <c r="A224" t="s">
        <v>362</v>
      </c>
      <c r="B224" s="1">
        <v>44106</v>
      </c>
      <c r="C224" t="s">
        <v>257</v>
      </c>
      <c r="D224" t="s">
        <v>312</v>
      </c>
      <c r="E224" t="s">
        <v>69</v>
      </c>
      <c r="F224">
        <v>30</v>
      </c>
      <c r="G224" t="s">
        <v>50</v>
      </c>
      <c r="H224" s="1">
        <v>42950</v>
      </c>
      <c r="I224" s="29">
        <f>YEAR(Tabla1[[#This Row],[Ingreso]])</f>
        <v>2017</v>
      </c>
      <c r="J224">
        <v>3.1584699453551912</v>
      </c>
      <c r="K224" t="s">
        <v>51</v>
      </c>
      <c r="L224" t="s">
        <v>40</v>
      </c>
      <c r="M224" t="s">
        <v>41</v>
      </c>
      <c r="N224" t="s">
        <v>53</v>
      </c>
      <c r="O224" t="s">
        <v>54</v>
      </c>
      <c r="P224" t="s">
        <v>44</v>
      </c>
      <c r="Q224" t="s">
        <v>63</v>
      </c>
      <c r="R224" t="s">
        <v>46</v>
      </c>
      <c r="S224" t="s">
        <v>45</v>
      </c>
      <c r="T224" t="s">
        <v>45</v>
      </c>
      <c r="U224" t="s">
        <v>63</v>
      </c>
      <c r="V224" t="s">
        <v>45</v>
      </c>
      <c r="W224" t="s">
        <v>63</v>
      </c>
      <c r="X224">
        <v>66479.139999999985</v>
      </c>
      <c r="Z224">
        <v>3988.748399999999</v>
      </c>
      <c r="AA224">
        <v>3988.748399999999</v>
      </c>
      <c r="AB224">
        <v>3988.748399999999</v>
      </c>
      <c r="AC224">
        <v>7</v>
      </c>
      <c r="AD224">
        <v>15177.885844748856</v>
      </c>
      <c r="AE224">
        <v>39335.008955251134</v>
      </c>
    </row>
    <row r="225" spans="1:31" x14ac:dyDescent="0.25">
      <c r="A225" t="s">
        <v>362</v>
      </c>
      <c r="B225" s="1">
        <v>44106</v>
      </c>
      <c r="C225" t="s">
        <v>257</v>
      </c>
      <c r="D225" t="s">
        <v>313</v>
      </c>
      <c r="E225" t="s">
        <v>37</v>
      </c>
      <c r="F225">
        <v>30</v>
      </c>
      <c r="G225" t="s">
        <v>50</v>
      </c>
      <c r="H225" s="1">
        <v>42901</v>
      </c>
      <c r="I225" s="29">
        <f>YEAR(Tabla1[[#This Row],[Ingreso]])</f>
        <v>2017</v>
      </c>
      <c r="J225">
        <v>3.2923497267759565</v>
      </c>
      <c r="K225" t="s">
        <v>51</v>
      </c>
      <c r="L225" t="s">
        <v>72</v>
      </c>
      <c r="M225" t="s">
        <v>41</v>
      </c>
      <c r="N225" t="s">
        <v>78</v>
      </c>
      <c r="O225" t="s">
        <v>43</v>
      </c>
      <c r="P225" t="s">
        <v>44</v>
      </c>
      <c r="Q225" t="s">
        <v>63</v>
      </c>
      <c r="R225" t="s">
        <v>46</v>
      </c>
      <c r="S225" t="s">
        <v>45</v>
      </c>
      <c r="T225" t="s">
        <v>63</v>
      </c>
      <c r="U225" t="s">
        <v>45</v>
      </c>
      <c r="V225" t="s">
        <v>45</v>
      </c>
      <c r="W225" t="s">
        <v>63</v>
      </c>
      <c r="X225">
        <v>54097.749999999993</v>
      </c>
      <c r="Z225">
        <v>3245.8649999999993</v>
      </c>
      <c r="AA225">
        <v>3245.8649999999993</v>
      </c>
      <c r="AB225">
        <v>3245.8649999999993</v>
      </c>
      <c r="AC225">
        <v>4</v>
      </c>
      <c r="AD225">
        <v>7057.7625570776245</v>
      </c>
      <c r="AE225">
        <v>37302.39244292237</v>
      </c>
    </row>
    <row r="226" spans="1:31" x14ac:dyDescent="0.25">
      <c r="A226" t="s">
        <v>157</v>
      </c>
      <c r="B226" s="1">
        <v>44106</v>
      </c>
      <c r="C226" t="s">
        <v>257</v>
      </c>
      <c r="D226" t="s">
        <v>314</v>
      </c>
      <c r="E226" t="s">
        <v>37</v>
      </c>
      <c r="F226">
        <v>30</v>
      </c>
      <c r="G226" t="s">
        <v>50</v>
      </c>
      <c r="H226" s="1">
        <v>42941</v>
      </c>
      <c r="I226" s="29">
        <f>YEAR(Tabla1[[#This Row],[Ingreso]])</f>
        <v>2017</v>
      </c>
      <c r="J226">
        <v>3.1830601092896176</v>
      </c>
      <c r="K226" t="s">
        <v>51</v>
      </c>
      <c r="L226" t="s">
        <v>40</v>
      </c>
      <c r="M226" t="s">
        <v>41</v>
      </c>
      <c r="N226" t="s">
        <v>78</v>
      </c>
      <c r="O226" t="s">
        <v>43</v>
      </c>
      <c r="P226" t="s">
        <v>44</v>
      </c>
      <c r="Q226" t="s">
        <v>63</v>
      </c>
      <c r="R226" t="s">
        <v>45</v>
      </c>
      <c r="S226" t="s">
        <v>63</v>
      </c>
      <c r="T226" t="s">
        <v>45</v>
      </c>
      <c r="U226" t="s">
        <v>45</v>
      </c>
      <c r="V226" t="s">
        <v>45</v>
      </c>
      <c r="W226" t="s">
        <v>63</v>
      </c>
      <c r="X226">
        <v>58918.450000000004</v>
      </c>
      <c r="Z226">
        <v>3535.107</v>
      </c>
      <c r="AA226">
        <v>3535.107</v>
      </c>
      <c r="AB226">
        <v>3535.107</v>
      </c>
      <c r="AC226">
        <v>1</v>
      </c>
      <c r="AD226">
        <v>1921.671559034573</v>
      </c>
      <c r="AE226">
        <v>46391.457440965431</v>
      </c>
    </row>
    <row r="227" spans="1:31" x14ac:dyDescent="0.25">
      <c r="A227" t="s">
        <v>34</v>
      </c>
      <c r="B227" s="1">
        <v>44106</v>
      </c>
      <c r="C227" t="s">
        <v>257</v>
      </c>
      <c r="D227" t="s">
        <v>315</v>
      </c>
      <c r="E227" t="s">
        <v>37</v>
      </c>
      <c r="F227">
        <v>30</v>
      </c>
      <c r="G227" t="s">
        <v>50</v>
      </c>
      <c r="H227" s="1">
        <v>43105</v>
      </c>
      <c r="I227" s="29">
        <f>YEAR(Tabla1[[#This Row],[Ingreso]])</f>
        <v>2018</v>
      </c>
      <c r="J227">
        <v>2.7349726775956285</v>
      </c>
      <c r="K227" t="s">
        <v>39</v>
      </c>
      <c r="L227" t="s">
        <v>40</v>
      </c>
      <c r="M227" t="s">
        <v>77</v>
      </c>
      <c r="N227" t="s">
        <v>53</v>
      </c>
      <c r="O227" t="s">
        <v>43</v>
      </c>
      <c r="P227" t="s">
        <v>44</v>
      </c>
      <c r="Q227" t="s">
        <v>63</v>
      </c>
      <c r="R227" t="s">
        <v>45</v>
      </c>
      <c r="S227" t="s">
        <v>45</v>
      </c>
      <c r="T227" t="s">
        <v>45</v>
      </c>
      <c r="U227" t="s">
        <v>63</v>
      </c>
      <c r="V227" t="s">
        <v>45</v>
      </c>
      <c r="W227" t="s">
        <v>45</v>
      </c>
      <c r="X227">
        <v>18154.03</v>
      </c>
      <c r="Z227">
        <v>1089.2417999999998</v>
      </c>
      <c r="AA227">
        <v>1089.2417999999998</v>
      </c>
      <c r="AB227">
        <v>1089.2417999999998</v>
      </c>
      <c r="AC227">
        <v>2</v>
      </c>
      <c r="AD227">
        <v>1184.2159165035876</v>
      </c>
      <c r="AE227">
        <v>13702.088683496411</v>
      </c>
    </row>
  </sheetData>
  <dataValidations count="1">
    <dataValidation type="list" allowBlank="1" showInputMessage="1" showErrorMessage="1" sqref="A2:A227" xr:uid="{EE4573D8-7B69-4DDB-A27D-AE22E44FF29D}">
      <formula1>Lugares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B3FC-A571-4231-9021-5CF0592BF1D2}">
  <dimension ref="A1:Q61"/>
  <sheetViews>
    <sheetView showGridLines="0" zoomScale="120" zoomScaleNormal="120" workbookViewId="0">
      <selection activeCell="J69" sqref="J69"/>
    </sheetView>
  </sheetViews>
  <sheetFormatPr baseColWidth="10" defaultRowHeight="15" x14ac:dyDescent="0.25"/>
  <cols>
    <col min="1" max="1" width="15" customWidth="1"/>
    <col min="2" max="2" width="13.28515625" customWidth="1"/>
    <col min="3" max="3" width="24.5703125" customWidth="1"/>
    <col min="4" max="4" width="19.7109375" customWidth="1"/>
    <col min="5" max="5" width="15.5703125" customWidth="1"/>
    <col min="11" max="11" width="11.42578125" customWidth="1"/>
  </cols>
  <sheetData>
    <row r="1" spans="1:17" x14ac:dyDescent="0.25">
      <c r="A1" t="s">
        <v>354</v>
      </c>
      <c r="C1" s="12" t="s">
        <v>84</v>
      </c>
      <c r="E1" s="12" t="s">
        <v>34</v>
      </c>
      <c r="G1" s="12" t="s">
        <v>48</v>
      </c>
      <c r="I1" s="12" t="s">
        <v>75</v>
      </c>
      <c r="K1" s="12" t="s">
        <v>362</v>
      </c>
      <c r="M1" s="12" t="s">
        <v>60</v>
      </c>
      <c r="O1" s="12" t="s">
        <v>119</v>
      </c>
      <c r="Q1" s="12" t="s">
        <v>157</v>
      </c>
    </row>
    <row r="2" spans="1:17" x14ac:dyDescent="0.25">
      <c r="A2" t="s">
        <v>34</v>
      </c>
      <c r="C2" t="s">
        <v>80</v>
      </c>
      <c r="E2" t="s">
        <v>35</v>
      </c>
      <c r="G2" t="s">
        <v>35</v>
      </c>
      <c r="I2" t="s">
        <v>35</v>
      </c>
      <c r="K2" t="s">
        <v>35</v>
      </c>
      <c r="M2" t="s">
        <v>35</v>
      </c>
      <c r="O2" t="s">
        <v>100</v>
      </c>
      <c r="Q2" t="s">
        <v>100</v>
      </c>
    </row>
    <row r="3" spans="1:17" x14ac:dyDescent="0.25">
      <c r="A3" t="s">
        <v>48</v>
      </c>
      <c r="C3" t="s">
        <v>100</v>
      </c>
      <c r="E3" t="s">
        <v>100</v>
      </c>
      <c r="G3" t="s">
        <v>19</v>
      </c>
      <c r="I3" t="s">
        <v>80</v>
      </c>
      <c r="K3" t="s">
        <v>80</v>
      </c>
      <c r="M3" t="s">
        <v>80</v>
      </c>
      <c r="O3" t="s">
        <v>19</v>
      </c>
      <c r="Q3" t="s">
        <v>257</v>
      </c>
    </row>
    <row r="4" spans="1:17" x14ac:dyDescent="0.25">
      <c r="A4" t="s">
        <v>362</v>
      </c>
      <c r="C4" t="s">
        <v>19</v>
      </c>
      <c r="E4" t="s">
        <v>19</v>
      </c>
      <c r="I4" t="s">
        <v>100</v>
      </c>
      <c r="K4" t="s">
        <v>100</v>
      </c>
      <c r="M4" t="s">
        <v>100</v>
      </c>
      <c r="O4" t="s">
        <v>257</v>
      </c>
    </row>
    <row r="5" spans="1:17" x14ac:dyDescent="0.25">
      <c r="A5" t="s">
        <v>60</v>
      </c>
      <c r="C5" s="18" t="s">
        <v>355</v>
      </c>
      <c r="E5" s="18" t="s">
        <v>355</v>
      </c>
      <c r="I5" t="s">
        <v>19</v>
      </c>
      <c r="K5" t="s">
        <v>19</v>
      </c>
      <c r="M5" t="s">
        <v>19</v>
      </c>
    </row>
    <row r="6" spans="1:17" x14ac:dyDescent="0.25">
      <c r="A6" t="s">
        <v>75</v>
      </c>
      <c r="C6" t="s">
        <v>257</v>
      </c>
      <c r="E6" t="s">
        <v>250</v>
      </c>
      <c r="I6" t="s">
        <v>250</v>
      </c>
      <c r="K6" s="18" t="s">
        <v>355</v>
      </c>
      <c r="M6" s="18" t="s">
        <v>355</v>
      </c>
    </row>
    <row r="7" spans="1:17" x14ac:dyDescent="0.25">
      <c r="A7" t="s">
        <v>84</v>
      </c>
      <c r="E7" t="s">
        <v>257</v>
      </c>
      <c r="I7" t="s">
        <v>257</v>
      </c>
      <c r="K7" t="s">
        <v>250</v>
      </c>
      <c r="M7" t="s">
        <v>250</v>
      </c>
    </row>
    <row r="8" spans="1:17" x14ac:dyDescent="0.25">
      <c r="A8" t="s">
        <v>119</v>
      </c>
      <c r="K8" t="s">
        <v>257</v>
      </c>
      <c r="M8" t="s">
        <v>257</v>
      </c>
    </row>
    <row r="9" spans="1:17" x14ac:dyDescent="0.25">
      <c r="A9" t="s">
        <v>157</v>
      </c>
    </row>
    <row r="15" spans="1:17" x14ac:dyDescent="0.25">
      <c r="A15" s="17" t="s">
        <v>356</v>
      </c>
      <c r="B15" s="22" t="s">
        <v>357</v>
      </c>
      <c r="E15" s="25" t="str">
        <f>Dashboard!$O$2</f>
        <v>Logistica</v>
      </c>
    </row>
    <row r="16" spans="1:17" ht="46.9" customHeight="1" x14ac:dyDescent="0.25">
      <c r="A16" s="18" t="s">
        <v>35</v>
      </c>
      <c r="B16" s="22"/>
      <c r="C16" s="16"/>
    </row>
    <row r="17" spans="1:3" ht="46.9" customHeight="1" x14ac:dyDescent="0.25">
      <c r="A17" s="19" t="s">
        <v>80</v>
      </c>
      <c r="B17" s="22"/>
      <c r="C17" s="16"/>
    </row>
    <row r="18" spans="1:3" ht="46.9" customHeight="1" x14ac:dyDescent="0.25">
      <c r="A18" s="19" t="s">
        <v>100</v>
      </c>
      <c r="B18" s="22"/>
      <c r="C18" s="16"/>
    </row>
    <row r="19" spans="1:3" ht="46.9" customHeight="1" x14ac:dyDescent="0.25">
      <c r="A19" s="19" t="s">
        <v>19</v>
      </c>
      <c r="B19" s="22"/>
      <c r="C19" s="16"/>
    </row>
    <row r="20" spans="1:3" ht="46.9" customHeight="1" x14ac:dyDescent="0.25">
      <c r="A20" s="18" t="s">
        <v>355</v>
      </c>
      <c r="B20" s="22"/>
      <c r="C20" s="16"/>
    </row>
    <row r="21" spans="1:3" ht="46.9" customHeight="1" x14ac:dyDescent="0.25">
      <c r="A21" s="18" t="s">
        <v>250</v>
      </c>
      <c r="B21" s="23"/>
    </row>
    <row r="22" spans="1:3" ht="46.9" customHeight="1" x14ac:dyDescent="0.25">
      <c r="A22" s="18" t="s">
        <v>257</v>
      </c>
      <c r="B22" s="23"/>
    </row>
    <row r="25" spans="1:3" x14ac:dyDescent="0.25">
      <c r="A25" s="27" t="s">
        <v>359</v>
      </c>
      <c r="B25" s="28" t="str">
        <f>Dashboard!$J$2</f>
        <v>La.Libertad</v>
      </c>
    </row>
    <row r="26" spans="1:3" x14ac:dyDescent="0.25">
      <c r="A26" s="24"/>
      <c r="B26" s="24"/>
    </row>
    <row r="27" spans="1:3" x14ac:dyDescent="0.25">
      <c r="A27" s="28" t="s">
        <v>2</v>
      </c>
      <c r="B27" s="28" t="str">
        <f>Dashboard!$O$2</f>
        <v>Logistica</v>
      </c>
    </row>
    <row r="29" spans="1:3" x14ac:dyDescent="0.25">
      <c r="A29" t="s">
        <v>361</v>
      </c>
    </row>
    <row r="30" spans="1:3" x14ac:dyDescent="0.25">
      <c r="A30" s="20" t="str" cm="1">
        <f t="array" ref="A30:A31">_xlfn.UNIQUE(Sexo)</f>
        <v>Femenino</v>
      </c>
      <c r="B30" s="21">
        <f>COUNTIFS(Región,$B$25,Sector,$B$27,Sexo,A30)</f>
        <v>1</v>
      </c>
    </row>
    <row r="31" spans="1:3" x14ac:dyDescent="0.25">
      <c r="A31" s="20" t="str">
        <v>Masculino</v>
      </c>
      <c r="B31" s="21">
        <f>COUNTIFS(Región,$B$25,Sector,$B$27,Sexo,A31)</f>
        <v>2</v>
      </c>
    </row>
    <row r="32" spans="1:3" x14ac:dyDescent="0.25">
      <c r="A32" t="s">
        <v>360</v>
      </c>
      <c r="B32" s="26">
        <f>SUM(B30:B31)</f>
        <v>3</v>
      </c>
    </row>
    <row r="35" spans="1:7" x14ac:dyDescent="0.25">
      <c r="A35" t="s">
        <v>364</v>
      </c>
    </row>
    <row r="36" spans="1:7" x14ac:dyDescent="0.25">
      <c r="A36" s="11" t="s">
        <v>365</v>
      </c>
      <c r="B36" s="26" t="s">
        <v>363</v>
      </c>
      <c r="D36" s="11" t="s">
        <v>365</v>
      </c>
      <c r="E36" s="26" t="s">
        <v>363</v>
      </c>
    </row>
    <row r="37" spans="1:7" x14ac:dyDescent="0.25">
      <c r="A37" s="9" t="str">
        <f>IF(E37=0,"",D37)</f>
        <v>Menor de 30 a</v>
      </c>
      <c r="B37" s="21">
        <f>IF(E37=0,NA(),E37)</f>
        <v>1</v>
      </c>
      <c r="D37" s="9" t="s">
        <v>38</v>
      </c>
      <c r="E37" s="21">
        <f>COUNTIFS(Región,$B$25,Sector,$B$27,Grupo.Edad,D37)</f>
        <v>1</v>
      </c>
    </row>
    <row r="38" spans="1:7" x14ac:dyDescent="0.25">
      <c r="A38" s="9" t="str">
        <f t="shared" ref="A38:A39" si="0">IF(E38=0,"",D38)</f>
        <v/>
      </c>
      <c r="B38" s="21" t="e">
        <f t="shared" ref="B38:B39" si="1">IF(E38=0,NA(),E38)</f>
        <v>#N/A</v>
      </c>
      <c r="D38" s="10" t="s">
        <v>50</v>
      </c>
      <c r="E38" s="21">
        <f>COUNTIFS(Región,$B$25,Sector,$B$27,Grupo.Edad,D38)</f>
        <v>0</v>
      </c>
    </row>
    <row r="39" spans="1:7" x14ac:dyDescent="0.25">
      <c r="A39" s="9" t="str">
        <f t="shared" si="0"/>
        <v>Mayor de 55 a</v>
      </c>
      <c r="B39" s="21">
        <f t="shared" si="1"/>
        <v>2</v>
      </c>
      <c r="D39" s="10" t="s">
        <v>82</v>
      </c>
      <c r="E39" s="21">
        <f>COUNTIFS(Región,$B$25,Sector,$B$27,Grupo.Edad,D39)</f>
        <v>2</v>
      </c>
    </row>
    <row r="41" spans="1:7" ht="15.75" thickBot="1" x14ac:dyDescent="0.3"/>
    <row r="42" spans="1:7" ht="15.75" thickBot="1" x14ac:dyDescent="0.3">
      <c r="A42" s="44" t="s">
        <v>369</v>
      </c>
      <c r="B42" s="45"/>
      <c r="C42" s="45"/>
      <c r="D42" s="45"/>
      <c r="E42" s="46"/>
    </row>
    <row r="43" spans="1:7" x14ac:dyDescent="0.25">
      <c r="A43" s="31" t="s">
        <v>367</v>
      </c>
      <c r="B43" s="32" t="s">
        <v>368</v>
      </c>
      <c r="C43" s="32" t="s">
        <v>22</v>
      </c>
      <c r="D43" s="32" t="s">
        <v>26</v>
      </c>
      <c r="E43" s="33" t="s">
        <v>28</v>
      </c>
    </row>
    <row r="44" spans="1:7" x14ac:dyDescent="0.25">
      <c r="A44" s="34" cm="1">
        <f t="array" ref="A44:A47">_xlfn.UNIQUE(Año)</f>
        <v>2018</v>
      </c>
      <c r="B44" s="30">
        <f>SUMIFS(Neto.Pagar,Región,$B$25,Año,$A44)</f>
        <v>345904.13756960211</v>
      </c>
      <c r="C44" s="30">
        <f>SUMIFS(Salario,Región,$B$25,Año,$A44)</f>
        <v>504665.07000000007</v>
      </c>
      <c r="D44" s="30">
        <f>SUMIFS(Descuento.Seguro,Región,$B$25,Año,$A44)</f>
        <v>30279.904200000001</v>
      </c>
      <c r="E44" s="35">
        <f>SUMIFS(Descuento.Faltas,Región,$B$25,Año,$A44)</f>
        <v>67921.219830397909</v>
      </c>
      <c r="G44" t="b">
        <f>(B44=MIN($B$44:$B$47))</f>
        <v>0</v>
      </c>
    </row>
    <row r="45" spans="1:7" x14ac:dyDescent="0.25">
      <c r="A45" s="34">
        <v>2016</v>
      </c>
      <c r="B45" s="30">
        <f>SUMIFS(Neto.Pagar,Región,$B$25,Año,A45)</f>
        <v>454024.94148023491</v>
      </c>
      <c r="C45" s="30">
        <f>SUMIFS(Salario,Región,$B$25,Año,$A45)</f>
        <v>649975.82000000007</v>
      </c>
      <c r="D45" s="30">
        <f>SUMIFS(Descuento.Seguro,Región,$B$25,Año,$A45)</f>
        <v>38998.549200000001</v>
      </c>
      <c r="E45" s="35">
        <f>SUMIFS(Descuento.Faltas,Región,$B$25,Año,$A45)</f>
        <v>78955.230919765163</v>
      </c>
      <c r="G45" t="b">
        <f t="shared" ref="G45:G47" si="2">(B45=MIN($B$44:$B$47))</f>
        <v>0</v>
      </c>
    </row>
    <row r="46" spans="1:7" x14ac:dyDescent="0.25">
      <c r="A46" s="34">
        <v>2019</v>
      </c>
      <c r="B46" s="30">
        <f>SUMIFS(Neto.Pagar,Región,$B$25,Año,A46)</f>
        <v>376421.66807318991</v>
      </c>
      <c r="C46" s="30">
        <f>SUMIFS(Salario,Región,$B$25,Año,$A46)</f>
        <v>520037.77</v>
      </c>
      <c r="D46" s="30">
        <f>SUMIFS(Descuento.Seguro,Región,$B$25,Año,$A46)</f>
        <v>31202.266200000005</v>
      </c>
      <c r="E46" s="35">
        <f>SUMIFS(Descuento.Faltas,Región,$B$25,Año,$A46)</f>
        <v>50009.303326810172</v>
      </c>
      <c r="G46" t="b">
        <f t="shared" si="2"/>
        <v>0</v>
      </c>
    </row>
    <row r="47" spans="1:7" ht="15.75" thickBot="1" x14ac:dyDescent="0.3">
      <c r="A47" s="36">
        <v>2017</v>
      </c>
      <c r="B47" s="37">
        <f>SUMIFS(Neto.Pagar,Región,$B$25,Año,A47)</f>
        <v>344543.82608532289</v>
      </c>
      <c r="C47" s="37">
        <f>SUMIFS(Salario,Región,$B$25,Año,$A47)</f>
        <v>484725.48</v>
      </c>
      <c r="D47" s="37">
        <f>SUMIFS(Descuento.Seguro,Región,$B$25,Año,$A47)</f>
        <v>29083.528799999996</v>
      </c>
      <c r="E47" s="38">
        <f>SUMIFS(Descuento.Faltas,Región,$B$25,Año,$A47)</f>
        <v>52931.067514677095</v>
      </c>
      <c r="G47" t="b">
        <f t="shared" si="2"/>
        <v>1</v>
      </c>
    </row>
    <row r="52" spans="1:11" x14ac:dyDescent="0.25">
      <c r="A52" s="40" t="str" cm="1">
        <f t="array" ref="A52:A53">_xlfn.UNIQUE(Aptos)</f>
        <v>Aprobado</v>
      </c>
      <c r="B52" s="41">
        <f>COUNTIFS(Región,$B$25,Sector,$B$27,Aptos,A52)</f>
        <v>2</v>
      </c>
    </row>
    <row r="53" spans="1:11" x14ac:dyDescent="0.25">
      <c r="A53" s="40" t="str">
        <v>No Aprobado</v>
      </c>
      <c r="B53" s="41">
        <f>COUNTIFS(Región,$B$25,Sector,$B$27,Aptos,A53)</f>
        <v>1</v>
      </c>
    </row>
    <row r="54" spans="1:11" x14ac:dyDescent="0.25">
      <c r="B54" s="39"/>
    </row>
    <row r="55" spans="1:11" x14ac:dyDescent="0.25">
      <c r="A55" t="s">
        <v>370</v>
      </c>
    </row>
    <row r="57" spans="1:11" x14ac:dyDescent="0.25">
      <c r="A57" s="4" t="s">
        <v>317</v>
      </c>
      <c r="B57" s="8">
        <f>B52/SUM(B52:B53)</f>
        <v>0.66666666666666663</v>
      </c>
    </row>
    <row r="58" spans="1:11" x14ac:dyDescent="0.25">
      <c r="A58" t="s">
        <v>371</v>
      </c>
    </row>
    <row r="59" spans="1:11" x14ac:dyDescent="0.25">
      <c r="A59" t="s">
        <v>372</v>
      </c>
      <c r="B59" s="42">
        <v>0.1</v>
      </c>
      <c r="C59" s="42">
        <v>0.1</v>
      </c>
      <c r="D59" s="42">
        <v>0.1</v>
      </c>
      <c r="E59" s="42">
        <v>0.1</v>
      </c>
      <c r="F59" s="42">
        <v>0.1</v>
      </c>
      <c r="G59" s="42">
        <v>0.1</v>
      </c>
      <c r="H59" s="42">
        <v>0.1</v>
      </c>
      <c r="I59" s="42">
        <v>0.1</v>
      </c>
      <c r="J59" s="42">
        <v>0.1</v>
      </c>
      <c r="K59" s="42">
        <v>0.1</v>
      </c>
    </row>
    <row r="60" spans="1:11" x14ac:dyDescent="0.25">
      <c r="A60" t="s">
        <v>373</v>
      </c>
      <c r="B60" s="8">
        <f>B57-C60</f>
        <v>0.61666666666666659</v>
      </c>
      <c r="C60" s="8">
        <v>0.05</v>
      </c>
      <c r="D60" s="8">
        <f>1-SUM(B60:C60)</f>
        <v>0.33333333333333337</v>
      </c>
    </row>
    <row r="61" spans="1:11" x14ac:dyDescent="0.25">
      <c r="B61" s="43" t="s">
        <v>375</v>
      </c>
      <c r="C61" s="8" t="s">
        <v>374</v>
      </c>
      <c r="D61" s="8" t="s">
        <v>376</v>
      </c>
    </row>
  </sheetData>
  <mergeCells count="1">
    <mergeCell ref="A42:E42"/>
  </mergeCells>
  <conditionalFormatting sqref="B44:B47">
    <cfRule type="expression" dxfId="3" priority="5">
      <formula>(B44=MAX($B$44:$B$47))</formula>
    </cfRule>
  </conditionalFormatting>
  <conditionalFormatting sqref="C44:C47">
    <cfRule type="expression" dxfId="2" priority="3">
      <formula>(D44=MIN($D$44:$D$47))</formula>
    </cfRule>
  </conditionalFormatting>
  <conditionalFormatting sqref="D44:D47">
    <cfRule type="expression" dxfId="1" priority="2">
      <formula>(D44=MIN($D$44:$D$47))</formula>
    </cfRule>
  </conditionalFormatting>
  <conditionalFormatting sqref="E44:E47">
    <cfRule type="expression" dxfId="0" priority="1">
      <formula>(E44=MIN($E$44:$E$47))</formula>
    </cfRule>
  </conditionalFormatting>
  <pageMargins left="0.7" right="0.7" top="0.75" bottom="0.75" header="0.3" footer="0.3"/>
  <drawing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B617-2AC5-4B50-AA9D-A2039B28528D}">
  <dimension ref="A1:T3"/>
  <sheetViews>
    <sheetView showGridLines="0" tabSelected="1" workbookViewId="0">
      <selection activeCell="O2" sqref="O2:Q2"/>
    </sheetView>
  </sheetViews>
  <sheetFormatPr baseColWidth="10" defaultRowHeight="15" x14ac:dyDescent="0.25"/>
  <cols>
    <col min="9" max="9" width="1" customWidth="1"/>
    <col min="14" max="14" width="1.42578125" customWidth="1"/>
  </cols>
  <sheetData>
    <row r="1" spans="1:20" x14ac:dyDescent="0.25">
      <c r="A1" s="13"/>
      <c r="B1" s="13"/>
      <c r="C1" s="13"/>
      <c r="D1" s="13"/>
      <c r="E1" s="13"/>
      <c r="F1" s="13"/>
      <c r="G1" s="13"/>
      <c r="H1" s="13"/>
      <c r="I1" s="13"/>
      <c r="J1" s="15"/>
      <c r="K1" s="15"/>
      <c r="L1" s="13"/>
      <c r="M1" s="13"/>
      <c r="N1" s="13"/>
      <c r="O1" s="13"/>
      <c r="P1" s="13"/>
      <c r="Q1" s="13"/>
      <c r="R1" s="13"/>
      <c r="S1" s="13"/>
      <c r="T1" s="13"/>
    </row>
    <row r="2" spans="1:20" ht="21" x14ac:dyDescent="0.25">
      <c r="A2" s="13"/>
      <c r="B2" s="13"/>
      <c r="C2" s="13"/>
      <c r="D2" s="13"/>
      <c r="E2" s="13"/>
      <c r="F2" s="13"/>
      <c r="G2" s="13"/>
      <c r="H2" s="14" t="s">
        <v>0</v>
      </c>
      <c r="I2" s="13"/>
      <c r="J2" s="47" t="s">
        <v>362</v>
      </c>
      <c r="K2" s="48"/>
      <c r="L2" s="13"/>
      <c r="M2" s="14" t="s">
        <v>2</v>
      </c>
      <c r="N2" s="13"/>
      <c r="O2" s="49" t="s">
        <v>80</v>
      </c>
      <c r="P2" s="50"/>
      <c r="Q2" s="50"/>
      <c r="R2" s="13"/>
      <c r="S2" s="13"/>
      <c r="T2" s="13"/>
    </row>
    <row r="3" spans="1:20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</sheetData>
  <mergeCells count="2">
    <mergeCell ref="J2:K2"/>
    <mergeCell ref="O2:Q2"/>
  </mergeCells>
  <dataValidations count="2">
    <dataValidation type="list" allowBlank="1" showInputMessage="1" showErrorMessage="1" sqref="J2" xr:uid="{A2149269-3D77-49B8-B66B-97604FDDAB6B}">
      <formula1>Lugares</formula1>
    </dataValidation>
    <dataValidation type="list" allowBlank="1" showInputMessage="1" showErrorMessage="1" sqref="O2" xr:uid="{E7ECE676-4943-401F-A6FE-426B029C2176}">
      <formula1>INDIRECT($J$2)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5A448-8063-4A74-B4E4-69560F2CCE95}">
  <dimension ref="A3:AB128"/>
  <sheetViews>
    <sheetView showGridLines="0" zoomScale="90" zoomScaleNormal="90" workbookViewId="0">
      <selection activeCell="D13" sqref="D13"/>
    </sheetView>
  </sheetViews>
  <sheetFormatPr baseColWidth="10" defaultColWidth="11.42578125" defaultRowHeight="15" x14ac:dyDescent="0.25"/>
  <cols>
    <col min="1" max="1" width="22.7109375" customWidth="1"/>
    <col min="2" max="2" width="22.42578125" bestFit="1" customWidth="1"/>
    <col min="8" max="8" width="24.85546875" customWidth="1"/>
    <col min="13" max="13" width="22.42578125" bestFit="1" customWidth="1"/>
  </cols>
  <sheetData>
    <row r="3" spans="1:28" x14ac:dyDescent="0.25">
      <c r="A3" s="2" t="s">
        <v>316</v>
      </c>
      <c r="B3" s="2" t="s">
        <v>317</v>
      </c>
      <c r="C3" s="2" t="s">
        <v>318</v>
      </c>
      <c r="F3" s="3" t="s">
        <v>319</v>
      </c>
      <c r="G3" s="3" t="s">
        <v>320</v>
      </c>
      <c r="H3" s="3" t="s">
        <v>321</v>
      </c>
      <c r="I3" s="3" t="s">
        <v>318</v>
      </c>
      <c r="J3" s="3" t="s">
        <v>322</v>
      </c>
      <c r="K3" s="3" t="s">
        <v>322</v>
      </c>
      <c r="M3" s="4" t="s">
        <v>323</v>
      </c>
      <c r="AA3" s="5">
        <v>0.26</v>
      </c>
      <c r="AB3" s="5">
        <v>0.75</v>
      </c>
    </row>
    <row r="4" spans="1:28" x14ac:dyDescent="0.25">
      <c r="A4" s="6" t="s">
        <v>324</v>
      </c>
      <c r="B4" s="4" t="s">
        <v>325</v>
      </c>
      <c r="C4" s="7">
        <v>0.22</v>
      </c>
      <c r="F4" s="4"/>
      <c r="G4" s="4"/>
      <c r="H4" s="6" t="s">
        <v>324</v>
      </c>
      <c r="I4" s="8"/>
      <c r="J4" s="8"/>
      <c r="K4" s="8"/>
      <c r="M4" s="4" t="s">
        <v>325</v>
      </c>
      <c r="AA4" s="5">
        <v>0.3</v>
      </c>
      <c r="AB4" s="5">
        <v>0.49</v>
      </c>
    </row>
    <row r="5" spans="1:28" x14ac:dyDescent="0.25">
      <c r="A5" s="6" t="s">
        <v>324</v>
      </c>
      <c r="B5" s="4" t="s">
        <v>326</v>
      </c>
      <c r="C5" s="8">
        <v>0.15</v>
      </c>
      <c r="F5" s="4"/>
      <c r="G5" s="4"/>
      <c r="H5" s="6" t="s">
        <v>327</v>
      </c>
      <c r="I5" s="8"/>
      <c r="J5" s="8"/>
      <c r="K5" s="8"/>
      <c r="M5" s="4" t="s">
        <v>326</v>
      </c>
      <c r="AA5" s="5">
        <v>0.68</v>
      </c>
      <c r="AB5" s="5">
        <v>0.24</v>
      </c>
    </row>
    <row r="6" spans="1:28" x14ac:dyDescent="0.25">
      <c r="A6" s="6" t="s">
        <v>324</v>
      </c>
      <c r="B6" s="4" t="s">
        <v>328</v>
      </c>
      <c r="C6" s="8">
        <v>0.76</v>
      </c>
      <c r="F6" s="4"/>
      <c r="G6" s="4"/>
      <c r="H6" s="6" t="s">
        <v>329</v>
      </c>
      <c r="I6" s="8"/>
      <c r="J6" s="8"/>
      <c r="K6" s="8"/>
      <c r="M6" s="4" t="s">
        <v>328</v>
      </c>
      <c r="AA6" s="5">
        <v>0.73</v>
      </c>
      <c r="AB6" s="5">
        <v>0.13</v>
      </c>
    </row>
    <row r="7" spans="1:28" x14ac:dyDescent="0.25">
      <c r="A7" s="6" t="s">
        <v>324</v>
      </c>
      <c r="B7" s="4" t="s">
        <v>330</v>
      </c>
      <c r="C7" s="8">
        <v>0.46666666666666662</v>
      </c>
      <c r="F7" s="4"/>
      <c r="G7" s="4"/>
      <c r="H7" s="6" t="s">
        <v>331</v>
      </c>
      <c r="I7" s="8"/>
      <c r="J7" s="8"/>
      <c r="K7" s="8"/>
      <c r="M7" s="4" t="s">
        <v>330</v>
      </c>
      <c r="AA7" s="5">
        <v>0.57999999999999996</v>
      </c>
      <c r="AB7" s="5">
        <v>0.22</v>
      </c>
    </row>
    <row r="8" spans="1:28" x14ac:dyDescent="0.25">
      <c r="A8" s="6" t="s">
        <v>324</v>
      </c>
      <c r="B8" s="4" t="s">
        <v>332</v>
      </c>
      <c r="C8" s="8">
        <f>AVERAGE(C4:C7)</f>
        <v>0.39916666666666661</v>
      </c>
      <c r="F8" s="4"/>
      <c r="G8" s="4"/>
      <c r="H8" s="6" t="s">
        <v>333</v>
      </c>
      <c r="I8" s="8"/>
      <c r="J8" s="8"/>
      <c r="K8" s="8"/>
      <c r="M8" s="4" t="s">
        <v>332</v>
      </c>
      <c r="AA8" s="5">
        <v>0.2</v>
      </c>
      <c r="AB8" s="5">
        <v>0.65</v>
      </c>
    </row>
    <row r="9" spans="1:28" x14ac:dyDescent="0.25">
      <c r="A9" s="6" t="s">
        <v>327</v>
      </c>
      <c r="B9" s="4" t="s">
        <v>325</v>
      </c>
      <c r="C9" s="7">
        <v>0.22</v>
      </c>
      <c r="F9" s="4"/>
      <c r="G9" s="4"/>
      <c r="H9" s="6" t="s">
        <v>334</v>
      </c>
      <c r="I9" s="8"/>
      <c r="J9" s="8"/>
      <c r="K9" s="8"/>
      <c r="AA9" s="5">
        <v>0.36</v>
      </c>
      <c r="AB9" s="5">
        <v>0.33</v>
      </c>
    </row>
    <row r="10" spans="1:28" x14ac:dyDescent="0.25">
      <c r="A10" s="6" t="s">
        <v>327</v>
      </c>
      <c r="B10" s="4" t="s">
        <v>326</v>
      </c>
      <c r="C10" s="8">
        <v>0.27</v>
      </c>
      <c r="F10" s="4"/>
      <c r="G10" s="4"/>
      <c r="H10" s="6" t="s">
        <v>335</v>
      </c>
      <c r="I10" s="8"/>
      <c r="J10" s="8"/>
      <c r="K10" s="8"/>
      <c r="AA10" s="5">
        <v>0.75</v>
      </c>
      <c r="AB10" s="5">
        <v>0.3</v>
      </c>
    </row>
    <row r="11" spans="1:28" x14ac:dyDescent="0.25">
      <c r="A11" s="6" t="s">
        <v>327</v>
      </c>
      <c r="B11" s="4" t="s">
        <v>328</v>
      </c>
      <c r="C11" s="8">
        <v>0.33</v>
      </c>
      <c r="F11" s="4"/>
      <c r="G11" s="4"/>
      <c r="H11" s="6" t="s">
        <v>336</v>
      </c>
      <c r="I11" s="8"/>
      <c r="J11" s="8"/>
      <c r="K11" s="8"/>
      <c r="AA11" s="5">
        <v>0.51</v>
      </c>
      <c r="AB11" s="5">
        <v>0.3</v>
      </c>
    </row>
    <row r="12" spans="1:28" x14ac:dyDescent="0.25">
      <c r="A12" s="6" t="s">
        <v>327</v>
      </c>
      <c r="B12" s="4" t="s">
        <v>330</v>
      </c>
      <c r="C12" s="8">
        <v>0.47000000000000003</v>
      </c>
      <c r="F12" s="4"/>
      <c r="G12" s="4"/>
      <c r="H12" s="6" t="s">
        <v>337</v>
      </c>
      <c r="I12" s="8"/>
      <c r="J12" s="8"/>
      <c r="K12" s="8"/>
      <c r="AA12" s="5">
        <v>0.42</v>
      </c>
      <c r="AB12" s="5">
        <v>0.49</v>
      </c>
    </row>
    <row r="13" spans="1:28" x14ac:dyDescent="0.25">
      <c r="A13" s="6" t="s">
        <v>327</v>
      </c>
      <c r="B13" s="4" t="s">
        <v>332</v>
      </c>
      <c r="C13" s="8">
        <f>AVERAGE(C9:C12)</f>
        <v>0.32250000000000001</v>
      </c>
      <c r="F13" s="4"/>
      <c r="G13" s="4"/>
      <c r="H13" s="6" t="s">
        <v>338</v>
      </c>
      <c r="I13" s="8"/>
      <c r="J13" s="8"/>
      <c r="K13" s="8"/>
      <c r="AA13" s="5">
        <v>0.45</v>
      </c>
      <c r="AB13" s="5">
        <v>0.22</v>
      </c>
    </row>
    <row r="14" spans="1:28" x14ac:dyDescent="0.25">
      <c r="A14" s="6" t="s">
        <v>329</v>
      </c>
      <c r="B14" s="4" t="s">
        <v>325</v>
      </c>
      <c r="C14" s="7">
        <v>0.89</v>
      </c>
      <c r="F14" s="4"/>
      <c r="G14" s="4"/>
      <c r="H14" s="6" t="s">
        <v>339</v>
      </c>
      <c r="I14" s="8"/>
      <c r="J14" s="8"/>
      <c r="K14" s="8"/>
      <c r="AA14" s="5">
        <v>0.51</v>
      </c>
      <c r="AB14" s="5">
        <v>0.38</v>
      </c>
    </row>
    <row r="15" spans="1:28" x14ac:dyDescent="0.25">
      <c r="A15" s="6" t="s">
        <v>329</v>
      </c>
      <c r="B15" s="4" t="s">
        <v>326</v>
      </c>
      <c r="C15" s="8">
        <v>0.77</v>
      </c>
      <c r="F15" s="4"/>
      <c r="G15" s="4"/>
      <c r="H15" s="6" t="s">
        <v>340</v>
      </c>
      <c r="I15" s="8"/>
      <c r="J15" s="8"/>
      <c r="K15" s="8"/>
      <c r="AA15" s="5">
        <v>0.21</v>
      </c>
      <c r="AB15" s="5">
        <v>0.56000000000000005</v>
      </c>
    </row>
    <row r="16" spans="1:28" x14ac:dyDescent="0.25">
      <c r="A16" s="6" t="s">
        <v>329</v>
      </c>
      <c r="B16" s="4" t="s">
        <v>328</v>
      </c>
      <c r="C16" s="8">
        <v>0.65</v>
      </c>
      <c r="F16" s="4"/>
      <c r="G16" s="4"/>
      <c r="H16" s="6" t="s">
        <v>341</v>
      </c>
      <c r="I16" s="8"/>
      <c r="J16" s="8"/>
      <c r="K16" s="8"/>
      <c r="AA16" s="5">
        <v>0.11</v>
      </c>
      <c r="AB16" s="5">
        <v>0.65</v>
      </c>
    </row>
    <row r="17" spans="1:28" x14ac:dyDescent="0.25">
      <c r="A17" s="6" t="s">
        <v>329</v>
      </c>
      <c r="B17" s="4" t="s">
        <v>330</v>
      </c>
      <c r="C17" s="8">
        <v>0.71333333333333326</v>
      </c>
      <c r="F17" s="4"/>
      <c r="G17" s="4"/>
      <c r="H17" s="6" t="s">
        <v>342</v>
      </c>
      <c r="I17" s="8"/>
      <c r="J17" s="8"/>
      <c r="K17" s="8"/>
      <c r="AA17" s="5">
        <v>0.36</v>
      </c>
      <c r="AB17" s="5">
        <v>0.39</v>
      </c>
    </row>
    <row r="18" spans="1:28" x14ac:dyDescent="0.25">
      <c r="A18" s="6" t="s">
        <v>329</v>
      </c>
      <c r="B18" s="4" t="s">
        <v>332</v>
      </c>
      <c r="C18" s="8">
        <f>AVERAGE(C14:C17)</f>
        <v>0.75583333333333336</v>
      </c>
      <c r="F18" s="4"/>
      <c r="G18" s="4"/>
      <c r="H18" s="6" t="s">
        <v>343</v>
      </c>
      <c r="I18" s="8"/>
      <c r="J18" s="8"/>
      <c r="K18" s="8"/>
      <c r="AA18" s="5">
        <v>0.55000000000000004</v>
      </c>
      <c r="AB18" s="5">
        <v>0.75</v>
      </c>
    </row>
    <row r="19" spans="1:28" x14ac:dyDescent="0.25">
      <c r="A19" s="6" t="s">
        <v>331</v>
      </c>
      <c r="B19" s="4" t="s">
        <v>325</v>
      </c>
      <c r="C19" s="7">
        <v>0.45</v>
      </c>
      <c r="F19" s="4"/>
      <c r="G19" s="4"/>
      <c r="H19" s="6" t="s">
        <v>344</v>
      </c>
      <c r="I19" s="8"/>
      <c r="J19" s="8"/>
      <c r="K19" s="8"/>
      <c r="AA19" s="5">
        <v>0.88</v>
      </c>
      <c r="AB19" s="5">
        <v>0.35</v>
      </c>
    </row>
    <row r="20" spans="1:28" x14ac:dyDescent="0.25">
      <c r="A20" s="6" t="s">
        <v>331</v>
      </c>
      <c r="B20" s="4" t="s">
        <v>326</v>
      </c>
      <c r="C20" s="8">
        <v>0.32</v>
      </c>
      <c r="F20" s="4"/>
      <c r="G20" s="4"/>
      <c r="H20" s="6" t="s">
        <v>345</v>
      </c>
      <c r="I20" s="8"/>
      <c r="J20" s="8"/>
      <c r="K20" s="8"/>
      <c r="AA20" s="5">
        <v>0.85</v>
      </c>
      <c r="AB20" s="5">
        <v>0.09</v>
      </c>
    </row>
    <row r="21" spans="1:28" x14ac:dyDescent="0.25">
      <c r="A21" s="6" t="s">
        <v>331</v>
      </c>
      <c r="B21" s="4" t="s">
        <v>328</v>
      </c>
      <c r="C21" s="8">
        <v>0.49496296296296299</v>
      </c>
      <c r="F21" s="4"/>
      <c r="G21" s="4"/>
      <c r="H21" s="6" t="s">
        <v>346</v>
      </c>
      <c r="I21" s="8"/>
      <c r="J21" s="8"/>
      <c r="K21" s="8"/>
      <c r="AA21" s="5">
        <v>0.51</v>
      </c>
      <c r="AB21" s="5">
        <v>0.45</v>
      </c>
    </row>
    <row r="22" spans="1:28" x14ac:dyDescent="0.25">
      <c r="A22" s="6" t="s">
        <v>331</v>
      </c>
      <c r="B22" s="4" t="s">
        <v>330</v>
      </c>
      <c r="C22" s="8">
        <v>0.27666666666666667</v>
      </c>
      <c r="F22" s="4"/>
      <c r="G22" s="4"/>
      <c r="H22" s="6" t="s">
        <v>347</v>
      </c>
      <c r="I22" s="8"/>
      <c r="J22" s="8"/>
      <c r="K22" s="8"/>
      <c r="AA22" s="5">
        <v>0.08</v>
      </c>
      <c r="AB22" s="5">
        <v>0.73</v>
      </c>
    </row>
    <row r="23" spans="1:28" x14ac:dyDescent="0.25">
      <c r="A23" s="6" t="s">
        <v>331</v>
      </c>
      <c r="B23" s="4" t="s">
        <v>332</v>
      </c>
      <c r="C23" s="8">
        <f>AVERAGE(C19:C22)</f>
        <v>0.38540740740740742</v>
      </c>
      <c r="F23" s="4"/>
      <c r="G23" s="4"/>
      <c r="H23" s="6" t="s">
        <v>348</v>
      </c>
      <c r="I23" s="8"/>
      <c r="J23" s="8"/>
      <c r="K23" s="8"/>
      <c r="AA23" s="5">
        <v>0.93</v>
      </c>
      <c r="AB23" s="5">
        <v>0.2</v>
      </c>
    </row>
    <row r="24" spans="1:28" x14ac:dyDescent="0.25">
      <c r="A24" s="6" t="s">
        <v>333</v>
      </c>
      <c r="B24" s="4" t="s">
        <v>325</v>
      </c>
      <c r="C24" s="7">
        <v>0.88</v>
      </c>
      <c r="F24" s="4"/>
      <c r="G24" s="4"/>
      <c r="H24" s="6" t="s">
        <v>349</v>
      </c>
      <c r="I24" s="8"/>
      <c r="J24" s="8"/>
      <c r="K24" s="8"/>
      <c r="AA24" s="5">
        <v>0.37</v>
      </c>
      <c r="AB24" s="5">
        <v>0.61</v>
      </c>
    </row>
    <row r="25" spans="1:28" x14ac:dyDescent="0.25">
      <c r="A25" s="6" t="s">
        <v>333</v>
      </c>
      <c r="B25" s="4" t="s">
        <v>326</v>
      </c>
      <c r="C25" s="8">
        <v>0.55000000000000004</v>
      </c>
      <c r="F25" s="4"/>
      <c r="G25" s="4"/>
      <c r="H25" s="6" t="s">
        <v>350</v>
      </c>
      <c r="I25" s="8"/>
      <c r="J25" s="8"/>
      <c r="K25" s="8"/>
      <c r="AA25" s="5">
        <v>0.9</v>
      </c>
      <c r="AB25" s="5">
        <v>0.04</v>
      </c>
    </row>
    <row r="26" spans="1:28" x14ac:dyDescent="0.25">
      <c r="A26" s="6" t="s">
        <v>333</v>
      </c>
      <c r="B26" s="4" t="s">
        <v>328</v>
      </c>
      <c r="C26" s="8">
        <v>0.42518518518518533</v>
      </c>
      <c r="F26" s="4"/>
      <c r="G26" s="4"/>
      <c r="H26" s="6" t="s">
        <v>351</v>
      </c>
      <c r="I26" s="8"/>
      <c r="J26" s="8"/>
      <c r="K26" s="8"/>
      <c r="AA26" s="5">
        <v>0.04</v>
      </c>
      <c r="AB26" s="5">
        <v>0.8</v>
      </c>
    </row>
    <row r="27" spans="1:28" x14ac:dyDescent="0.25">
      <c r="A27" s="6" t="s">
        <v>333</v>
      </c>
      <c r="B27" s="4" t="s">
        <v>330</v>
      </c>
      <c r="C27" s="8">
        <v>0.42</v>
      </c>
      <c r="F27" s="4"/>
      <c r="G27" s="4"/>
      <c r="H27" s="6" t="s">
        <v>352</v>
      </c>
      <c r="I27" s="8"/>
      <c r="J27" s="8"/>
      <c r="K27" s="8"/>
      <c r="AA27" s="5">
        <v>0.67</v>
      </c>
      <c r="AB27" s="5">
        <v>0.45</v>
      </c>
    </row>
    <row r="28" spans="1:28" x14ac:dyDescent="0.25">
      <c r="A28" s="6" t="s">
        <v>333</v>
      </c>
      <c r="B28" s="4" t="s">
        <v>332</v>
      </c>
      <c r="C28" s="8">
        <f>AVERAGE(C24:C27)</f>
        <v>0.56879629629629636</v>
      </c>
      <c r="F28" s="4"/>
      <c r="G28" s="4"/>
      <c r="H28" s="6" t="s">
        <v>353</v>
      </c>
      <c r="I28" s="8"/>
      <c r="J28" s="8"/>
      <c r="K28" s="8"/>
    </row>
    <row r="29" spans="1:28" x14ac:dyDescent="0.25">
      <c r="A29" s="6" t="s">
        <v>334</v>
      </c>
      <c r="B29" s="4" t="s">
        <v>325</v>
      </c>
      <c r="C29" s="7">
        <v>0.66</v>
      </c>
    </row>
    <row r="30" spans="1:28" x14ac:dyDescent="0.25">
      <c r="A30" s="6" t="s">
        <v>334</v>
      </c>
      <c r="B30" s="4" t="s">
        <v>326</v>
      </c>
      <c r="C30" s="8">
        <v>0.85</v>
      </c>
    </row>
    <row r="31" spans="1:28" x14ac:dyDescent="0.25">
      <c r="A31" s="6" t="s">
        <v>334</v>
      </c>
      <c r="B31" s="4" t="s">
        <v>328</v>
      </c>
      <c r="C31" s="8">
        <v>0.46540740740740733</v>
      </c>
    </row>
    <row r="32" spans="1:28" x14ac:dyDescent="0.25">
      <c r="A32" s="6" t="s">
        <v>334</v>
      </c>
      <c r="B32" s="4" t="s">
        <v>330</v>
      </c>
      <c r="C32" s="8">
        <v>0.33</v>
      </c>
    </row>
    <row r="33" spans="1:3" x14ac:dyDescent="0.25">
      <c r="A33" s="6" t="s">
        <v>334</v>
      </c>
      <c r="B33" s="4" t="s">
        <v>332</v>
      </c>
      <c r="C33" s="8">
        <v>0.22</v>
      </c>
    </row>
    <row r="34" spans="1:3" x14ac:dyDescent="0.25">
      <c r="A34" s="6" t="s">
        <v>335</v>
      </c>
      <c r="B34" s="4" t="s">
        <v>325</v>
      </c>
      <c r="C34" s="7">
        <v>0.63</v>
      </c>
    </row>
    <row r="35" spans="1:3" x14ac:dyDescent="0.25">
      <c r="A35" s="6" t="s">
        <v>335</v>
      </c>
      <c r="B35" s="4" t="s">
        <v>326</v>
      </c>
      <c r="C35" s="8">
        <v>0.42240740740740734</v>
      </c>
    </row>
    <row r="36" spans="1:3" x14ac:dyDescent="0.25">
      <c r="A36" s="6" t="s">
        <v>335</v>
      </c>
      <c r="B36" s="4" t="s">
        <v>328</v>
      </c>
      <c r="C36" s="8">
        <v>0.23</v>
      </c>
    </row>
    <row r="37" spans="1:3" x14ac:dyDescent="0.25">
      <c r="A37" s="6" t="s">
        <v>335</v>
      </c>
      <c r="B37" s="4" t="s">
        <v>330</v>
      </c>
      <c r="C37" s="8">
        <v>0.56000000000000005</v>
      </c>
    </row>
    <row r="38" spans="1:3" x14ac:dyDescent="0.25">
      <c r="A38" s="6" t="s">
        <v>335</v>
      </c>
      <c r="B38" s="4" t="s">
        <v>332</v>
      </c>
      <c r="C38" s="8">
        <f>AVERAGE(C34:C37)</f>
        <v>0.46060185185185187</v>
      </c>
    </row>
    <row r="39" spans="1:3" x14ac:dyDescent="0.25">
      <c r="A39" s="6" t="s">
        <v>336</v>
      </c>
      <c r="B39" s="4" t="s">
        <v>325</v>
      </c>
      <c r="C39" s="7">
        <v>0.66</v>
      </c>
    </row>
    <row r="40" spans="1:3" x14ac:dyDescent="0.25">
      <c r="A40" s="6" t="s">
        <v>336</v>
      </c>
      <c r="B40" s="4" t="s">
        <v>326</v>
      </c>
      <c r="C40" s="8">
        <v>0.88</v>
      </c>
    </row>
    <row r="41" spans="1:3" x14ac:dyDescent="0.25">
      <c r="A41" s="6" t="s">
        <v>336</v>
      </c>
      <c r="B41" s="4" t="s">
        <v>328</v>
      </c>
      <c r="C41" s="8">
        <v>0.58251851851851877</v>
      </c>
    </row>
    <row r="42" spans="1:3" x14ac:dyDescent="0.25">
      <c r="A42" s="6" t="s">
        <v>336</v>
      </c>
      <c r="B42" s="4" t="s">
        <v>330</v>
      </c>
      <c r="C42" s="8">
        <v>0.16</v>
      </c>
    </row>
    <row r="43" spans="1:3" x14ac:dyDescent="0.25">
      <c r="A43" s="6" t="s">
        <v>336</v>
      </c>
      <c r="B43" s="4" t="s">
        <v>332</v>
      </c>
      <c r="C43" s="8">
        <f>AVERAGE(C39:C42)</f>
        <v>0.57062962962962971</v>
      </c>
    </row>
    <row r="44" spans="1:3" x14ac:dyDescent="0.25">
      <c r="A44" s="6" t="s">
        <v>337</v>
      </c>
      <c r="B44" s="4" t="s">
        <v>325</v>
      </c>
      <c r="C44" s="7">
        <v>0.45</v>
      </c>
    </row>
    <row r="45" spans="1:3" x14ac:dyDescent="0.25">
      <c r="A45" s="6" t="s">
        <v>337</v>
      </c>
      <c r="B45" s="4" t="s">
        <v>326</v>
      </c>
      <c r="C45" s="8">
        <v>0.41640740740740734</v>
      </c>
    </row>
    <row r="46" spans="1:3" x14ac:dyDescent="0.25">
      <c r="A46" s="6" t="s">
        <v>337</v>
      </c>
      <c r="B46" s="4" t="s">
        <v>328</v>
      </c>
      <c r="C46" s="8">
        <v>0.22</v>
      </c>
    </row>
    <row r="47" spans="1:3" x14ac:dyDescent="0.25">
      <c r="A47" s="6" t="s">
        <v>337</v>
      </c>
      <c r="B47" s="4" t="s">
        <v>330</v>
      </c>
      <c r="C47" s="8">
        <v>0.34</v>
      </c>
    </row>
    <row r="48" spans="1:3" x14ac:dyDescent="0.25">
      <c r="A48" s="6" t="s">
        <v>337</v>
      </c>
      <c r="B48" s="4" t="s">
        <v>332</v>
      </c>
      <c r="C48" s="8">
        <f>AVERAGE(C44:C47)</f>
        <v>0.35660185185185184</v>
      </c>
    </row>
    <row r="49" spans="1:3" x14ac:dyDescent="0.25">
      <c r="A49" s="6" t="s">
        <v>338</v>
      </c>
      <c r="B49" s="4" t="s">
        <v>325</v>
      </c>
      <c r="C49" s="7">
        <v>0.40500000000000003</v>
      </c>
    </row>
    <row r="50" spans="1:3" x14ac:dyDescent="0.25">
      <c r="A50" s="6" t="s">
        <v>338</v>
      </c>
      <c r="B50" s="4" t="s">
        <v>326</v>
      </c>
      <c r="C50" s="8">
        <v>0.22</v>
      </c>
    </row>
    <row r="51" spans="1:3" x14ac:dyDescent="0.25">
      <c r="A51" s="6" t="s">
        <v>338</v>
      </c>
      <c r="B51" s="4" t="s">
        <v>328</v>
      </c>
      <c r="C51" s="8">
        <v>0.73629629629629634</v>
      </c>
    </row>
    <row r="52" spans="1:3" x14ac:dyDescent="0.25">
      <c r="A52" s="6" t="s">
        <v>338</v>
      </c>
      <c r="B52" s="4" t="s">
        <v>330</v>
      </c>
      <c r="C52" s="8">
        <v>0.44940740740740731</v>
      </c>
    </row>
    <row r="53" spans="1:3" x14ac:dyDescent="0.25">
      <c r="A53" s="6" t="s">
        <v>338</v>
      </c>
      <c r="B53" s="4" t="s">
        <v>332</v>
      </c>
      <c r="C53" s="8">
        <f>AVERAGE(C49:C52)</f>
        <v>0.45267592592592587</v>
      </c>
    </row>
    <row r="54" spans="1:3" x14ac:dyDescent="0.25">
      <c r="A54" s="6" t="s">
        <v>339</v>
      </c>
      <c r="B54" s="4" t="s">
        <v>325</v>
      </c>
      <c r="C54" s="7">
        <v>0.38533333333333297</v>
      </c>
    </row>
    <row r="55" spans="1:3" x14ac:dyDescent="0.25">
      <c r="A55" s="6" t="s">
        <v>339</v>
      </c>
      <c r="B55" s="4" t="s">
        <v>326</v>
      </c>
      <c r="C55" s="8">
        <v>0.41040740740740772</v>
      </c>
    </row>
    <row r="56" spans="1:3" x14ac:dyDescent="0.25">
      <c r="A56" s="6" t="s">
        <v>339</v>
      </c>
      <c r="B56" s="4" t="s">
        <v>328</v>
      </c>
      <c r="C56" s="8">
        <v>0.67</v>
      </c>
    </row>
    <row r="57" spans="1:3" x14ac:dyDescent="0.25">
      <c r="A57" s="6" t="s">
        <v>339</v>
      </c>
      <c r="B57" s="4" t="s">
        <v>330</v>
      </c>
      <c r="C57" s="8">
        <v>0.22</v>
      </c>
    </row>
    <row r="58" spans="1:3" x14ac:dyDescent="0.25">
      <c r="A58" s="6" t="s">
        <v>339</v>
      </c>
      <c r="B58" s="4" t="s">
        <v>332</v>
      </c>
      <c r="C58" s="8">
        <f>AVERAGE(C54:C57)</f>
        <v>0.42143518518518513</v>
      </c>
    </row>
    <row r="59" spans="1:3" x14ac:dyDescent="0.25">
      <c r="A59" s="6" t="s">
        <v>340</v>
      </c>
      <c r="B59" s="4" t="s">
        <v>325</v>
      </c>
      <c r="C59" s="7">
        <v>0.36566666666666697</v>
      </c>
    </row>
    <row r="60" spans="1:3" x14ac:dyDescent="0.25">
      <c r="A60" s="6" t="s">
        <v>340</v>
      </c>
      <c r="B60" s="4" t="s">
        <v>326</v>
      </c>
      <c r="C60" s="8">
        <v>0.40740740740740738</v>
      </c>
    </row>
    <row r="61" spans="1:3" x14ac:dyDescent="0.25">
      <c r="A61" s="6" t="s">
        <v>340</v>
      </c>
      <c r="B61" s="4" t="s">
        <v>328</v>
      </c>
      <c r="C61" s="8">
        <v>0.21</v>
      </c>
    </row>
    <row r="62" spans="1:3" x14ac:dyDescent="0.25">
      <c r="A62" s="6" t="s">
        <v>340</v>
      </c>
      <c r="B62" s="4" t="s">
        <v>330</v>
      </c>
      <c r="C62" s="8">
        <v>0.87</v>
      </c>
    </row>
    <row r="63" spans="1:3" x14ac:dyDescent="0.25">
      <c r="A63" s="6" t="s">
        <v>340</v>
      </c>
      <c r="B63" s="4" t="s">
        <v>332</v>
      </c>
      <c r="C63" s="8">
        <f>AVERAGE(C59:C62)</f>
        <v>0.46326851851851858</v>
      </c>
    </row>
    <row r="64" spans="1:3" x14ac:dyDescent="0.25">
      <c r="A64" s="6" t="s">
        <v>341</v>
      </c>
      <c r="B64" s="4" t="s">
        <v>325</v>
      </c>
      <c r="C64" s="7">
        <v>0.34599999999999997</v>
      </c>
    </row>
    <row r="65" spans="1:3" x14ac:dyDescent="0.25">
      <c r="A65" s="6" t="s">
        <v>341</v>
      </c>
      <c r="B65" s="4" t="s">
        <v>326</v>
      </c>
      <c r="C65" s="8">
        <v>0.76</v>
      </c>
    </row>
    <row r="66" spans="1:3" x14ac:dyDescent="0.25">
      <c r="A66" s="6" t="s">
        <v>341</v>
      </c>
      <c r="B66" s="4" t="s">
        <v>328</v>
      </c>
      <c r="C66" s="8">
        <v>0.16</v>
      </c>
    </row>
    <row r="67" spans="1:3" x14ac:dyDescent="0.25">
      <c r="A67" s="6" t="s">
        <v>341</v>
      </c>
      <c r="B67" s="4" t="s">
        <v>330</v>
      </c>
      <c r="C67" s="8">
        <v>0.44040740740740736</v>
      </c>
    </row>
    <row r="68" spans="1:3" x14ac:dyDescent="0.25">
      <c r="A68" s="6" t="s">
        <v>341</v>
      </c>
      <c r="B68" s="4" t="s">
        <v>332</v>
      </c>
      <c r="C68" s="8">
        <f>AVERAGE(C64:C67)</f>
        <v>0.42660185185185179</v>
      </c>
    </row>
    <row r="69" spans="1:3" x14ac:dyDescent="0.25">
      <c r="A69" s="6" t="s">
        <v>342</v>
      </c>
      <c r="B69" s="4" t="s">
        <v>325</v>
      </c>
      <c r="C69" s="7">
        <v>0.32633333333333298</v>
      </c>
    </row>
    <row r="70" spans="1:3" x14ac:dyDescent="0.25">
      <c r="A70" s="6" t="s">
        <v>342</v>
      </c>
      <c r="B70" s="4" t="s">
        <v>326</v>
      </c>
      <c r="C70" s="8">
        <v>0.40140740740740766</v>
      </c>
    </row>
    <row r="71" spans="1:3" x14ac:dyDescent="0.25">
      <c r="A71" s="6" t="s">
        <v>342</v>
      </c>
      <c r="B71" s="4" t="s">
        <v>328</v>
      </c>
      <c r="C71" s="8">
        <v>0.21</v>
      </c>
    </row>
    <row r="72" spans="1:3" x14ac:dyDescent="0.25">
      <c r="A72" s="6" t="s">
        <v>342</v>
      </c>
      <c r="B72" s="4" t="s">
        <v>330</v>
      </c>
      <c r="C72" s="8">
        <v>0.54</v>
      </c>
    </row>
    <row r="73" spans="1:3" x14ac:dyDescent="0.25">
      <c r="A73" s="6" t="s">
        <v>342</v>
      </c>
      <c r="B73" s="4" t="s">
        <v>332</v>
      </c>
      <c r="C73" s="8">
        <f>AVERAGE(C69:C72)</f>
        <v>0.36943518518518514</v>
      </c>
    </row>
    <row r="74" spans="1:3" x14ac:dyDescent="0.25">
      <c r="A74" s="6" t="s">
        <v>343</v>
      </c>
      <c r="B74" s="4" t="s">
        <v>325</v>
      </c>
      <c r="C74" s="7">
        <v>0.30666666666666698</v>
      </c>
    </row>
    <row r="75" spans="1:3" x14ac:dyDescent="0.25">
      <c r="A75" s="6" t="s">
        <v>343</v>
      </c>
      <c r="B75" s="4" t="s">
        <v>326</v>
      </c>
      <c r="C75" s="8">
        <v>0.56474074074074065</v>
      </c>
    </row>
    <row r="76" spans="1:3" x14ac:dyDescent="0.25">
      <c r="A76" s="6" t="s">
        <v>343</v>
      </c>
      <c r="B76" s="4" t="s">
        <v>328</v>
      </c>
      <c r="C76" s="8">
        <v>0.47000000000000003</v>
      </c>
    </row>
    <row r="77" spans="1:3" x14ac:dyDescent="0.25">
      <c r="A77" s="6" t="s">
        <v>343</v>
      </c>
      <c r="B77" s="4" t="s">
        <v>330</v>
      </c>
      <c r="C77" s="8">
        <v>0.23</v>
      </c>
    </row>
    <row r="78" spans="1:3" x14ac:dyDescent="0.25">
      <c r="A78" s="6" t="s">
        <v>343</v>
      </c>
      <c r="B78" s="4" t="s">
        <v>332</v>
      </c>
      <c r="C78" s="8">
        <f>AVERAGE(C74:C77)</f>
        <v>0.3928518518518519</v>
      </c>
    </row>
    <row r="79" spans="1:3" x14ac:dyDescent="0.25">
      <c r="A79" s="6" t="s">
        <v>344</v>
      </c>
      <c r="B79" s="4" t="s">
        <v>325</v>
      </c>
      <c r="C79" s="7">
        <v>0.28699999999999998</v>
      </c>
    </row>
    <row r="80" spans="1:3" x14ac:dyDescent="0.25">
      <c r="A80" s="6" t="s">
        <v>344</v>
      </c>
      <c r="B80" s="4" t="s">
        <v>326</v>
      </c>
      <c r="C80" s="8">
        <v>0.11</v>
      </c>
    </row>
    <row r="81" spans="1:3" x14ac:dyDescent="0.25">
      <c r="A81" s="6" t="s">
        <v>344</v>
      </c>
      <c r="B81" s="4" t="s">
        <v>328</v>
      </c>
      <c r="C81" s="8">
        <v>0.71333333333333326</v>
      </c>
    </row>
    <row r="82" spans="1:3" x14ac:dyDescent="0.25">
      <c r="A82" s="6" t="s">
        <v>344</v>
      </c>
      <c r="B82" s="4" t="s">
        <v>330</v>
      </c>
      <c r="C82" s="8">
        <v>0.54</v>
      </c>
    </row>
    <row r="83" spans="1:3" x14ac:dyDescent="0.25">
      <c r="A83" s="6" t="s">
        <v>344</v>
      </c>
      <c r="B83" s="4" t="s">
        <v>332</v>
      </c>
      <c r="C83" s="8">
        <f>AVERAGE(C79:C82)</f>
        <v>0.4125833333333333</v>
      </c>
    </row>
    <row r="84" spans="1:3" x14ac:dyDescent="0.25">
      <c r="A84" s="6" t="s">
        <v>345</v>
      </c>
      <c r="B84" s="4" t="s">
        <v>325</v>
      </c>
      <c r="C84" s="7">
        <v>0.26733333333333298</v>
      </c>
    </row>
    <row r="85" spans="1:3" x14ac:dyDescent="0.25">
      <c r="A85" s="6" t="s">
        <v>345</v>
      </c>
      <c r="B85" s="4" t="s">
        <v>326</v>
      </c>
      <c r="C85" s="8">
        <v>0.42518518518518533</v>
      </c>
    </row>
    <row r="86" spans="1:3" x14ac:dyDescent="0.25">
      <c r="A86" s="6" t="s">
        <v>345</v>
      </c>
      <c r="B86" s="4" t="s">
        <v>328</v>
      </c>
      <c r="C86" s="8">
        <v>0.27666666666666667</v>
      </c>
    </row>
    <row r="87" spans="1:3" x14ac:dyDescent="0.25">
      <c r="A87" s="6" t="s">
        <v>345</v>
      </c>
      <c r="B87" s="4" t="s">
        <v>330</v>
      </c>
      <c r="C87" s="8">
        <v>0.42840740740740763</v>
      </c>
    </row>
    <row r="88" spans="1:3" x14ac:dyDescent="0.25">
      <c r="A88" s="6" t="s">
        <v>345</v>
      </c>
      <c r="B88" s="4" t="s">
        <v>332</v>
      </c>
      <c r="C88" s="8">
        <f>AVERAGE(C84:C87)</f>
        <v>0.34939814814814812</v>
      </c>
    </row>
    <row r="89" spans="1:3" x14ac:dyDescent="0.25">
      <c r="A89" s="6" t="s">
        <v>346</v>
      </c>
      <c r="B89" s="4" t="s">
        <v>325</v>
      </c>
      <c r="C89" s="7">
        <v>0.24766666666666701</v>
      </c>
    </row>
    <row r="90" spans="1:3" x14ac:dyDescent="0.25">
      <c r="A90" s="6" t="s">
        <v>346</v>
      </c>
      <c r="B90" s="4" t="s">
        <v>326</v>
      </c>
      <c r="C90" s="8">
        <v>0.46540740740740733</v>
      </c>
    </row>
    <row r="91" spans="1:3" x14ac:dyDescent="0.25">
      <c r="A91" s="6" t="s">
        <v>346</v>
      </c>
      <c r="B91" s="4" t="s">
        <v>328</v>
      </c>
      <c r="C91" s="8">
        <v>0.16</v>
      </c>
    </row>
    <row r="92" spans="1:3" x14ac:dyDescent="0.25">
      <c r="A92" s="6" t="s">
        <v>346</v>
      </c>
      <c r="B92" s="4" t="s">
        <v>330</v>
      </c>
      <c r="C92" s="8">
        <v>0.28570370370370363</v>
      </c>
    </row>
    <row r="93" spans="1:3" x14ac:dyDescent="0.25">
      <c r="A93" s="6" t="s">
        <v>346</v>
      </c>
      <c r="B93" s="4" t="s">
        <v>332</v>
      </c>
      <c r="C93" s="8">
        <f>AVERAGE(C89:C92)</f>
        <v>0.28969444444444448</v>
      </c>
    </row>
    <row r="94" spans="1:3" x14ac:dyDescent="0.25">
      <c r="A94" s="6" t="s">
        <v>347</v>
      </c>
      <c r="B94" s="4" t="s">
        <v>325</v>
      </c>
      <c r="C94" s="7">
        <v>0.22800000000000001</v>
      </c>
    </row>
    <row r="95" spans="1:3" x14ac:dyDescent="0.25">
      <c r="A95" s="6" t="s">
        <v>347</v>
      </c>
      <c r="B95" s="4" t="s">
        <v>326</v>
      </c>
      <c r="C95" s="8">
        <v>0.54229629629629639</v>
      </c>
    </row>
    <row r="96" spans="1:3" x14ac:dyDescent="0.25">
      <c r="A96" s="6" t="s">
        <v>347</v>
      </c>
      <c r="B96" s="4" t="s">
        <v>328</v>
      </c>
      <c r="C96" s="8">
        <v>0.38666666666666671</v>
      </c>
    </row>
    <row r="97" spans="1:3" x14ac:dyDescent="0.25">
      <c r="A97" s="6" t="s">
        <v>347</v>
      </c>
      <c r="B97" s="4" t="s">
        <v>330</v>
      </c>
      <c r="C97" s="8">
        <v>0.27148148148148138</v>
      </c>
    </row>
    <row r="98" spans="1:3" x14ac:dyDescent="0.25">
      <c r="A98" s="6" t="s">
        <v>347</v>
      </c>
      <c r="B98" s="4" t="s">
        <v>332</v>
      </c>
      <c r="C98" s="8">
        <f>AVERAGE(C94:C97)</f>
        <v>0.35711111111111116</v>
      </c>
    </row>
    <row r="99" spans="1:3" x14ac:dyDescent="0.25">
      <c r="A99" s="6" t="s">
        <v>348</v>
      </c>
      <c r="B99" s="4" t="s">
        <v>325</v>
      </c>
      <c r="C99" s="7">
        <v>0.20833333333333301</v>
      </c>
    </row>
    <row r="100" spans="1:3" x14ac:dyDescent="0.25">
      <c r="A100" s="6" t="s">
        <v>348</v>
      </c>
      <c r="B100" s="4" t="s">
        <v>326</v>
      </c>
      <c r="C100" s="8">
        <v>0.58251851851851877</v>
      </c>
    </row>
    <row r="101" spans="1:3" x14ac:dyDescent="0.25">
      <c r="A101" s="6" t="s">
        <v>348</v>
      </c>
      <c r="B101" s="4" t="s">
        <v>328</v>
      </c>
      <c r="C101" s="8">
        <v>0.89</v>
      </c>
    </row>
    <row r="102" spans="1:3" x14ac:dyDescent="0.25">
      <c r="A102" s="6" t="s">
        <v>348</v>
      </c>
      <c r="B102" s="4" t="s">
        <v>330</v>
      </c>
      <c r="C102" s="8">
        <v>0.40407407407407464</v>
      </c>
    </row>
    <row r="103" spans="1:3" x14ac:dyDescent="0.25">
      <c r="A103" s="6" t="s">
        <v>348</v>
      </c>
      <c r="B103" s="4" t="s">
        <v>332</v>
      </c>
      <c r="C103" s="8">
        <f>AVERAGE(C99:C102)</f>
        <v>0.52123148148148157</v>
      </c>
    </row>
    <row r="104" spans="1:3" x14ac:dyDescent="0.25">
      <c r="A104" s="6" t="s">
        <v>349</v>
      </c>
      <c r="B104" s="4" t="s">
        <v>325</v>
      </c>
      <c r="C104" s="7">
        <v>0.2</v>
      </c>
    </row>
    <row r="105" spans="1:3" x14ac:dyDescent="0.25">
      <c r="A105" s="6" t="s">
        <v>349</v>
      </c>
      <c r="B105" s="4" t="s">
        <v>326</v>
      </c>
      <c r="C105" s="8">
        <v>0.65940740740740778</v>
      </c>
    </row>
    <row r="106" spans="1:3" x14ac:dyDescent="0.25">
      <c r="A106" s="6" t="s">
        <v>349</v>
      </c>
      <c r="B106" s="4" t="s">
        <v>328</v>
      </c>
      <c r="C106" s="8">
        <v>0.45666666666666672</v>
      </c>
    </row>
    <row r="107" spans="1:3" x14ac:dyDescent="0.25">
      <c r="A107" s="6" t="s">
        <v>349</v>
      </c>
      <c r="B107" s="4" t="s">
        <v>330</v>
      </c>
      <c r="C107" s="8">
        <v>0.40046296296296302</v>
      </c>
    </row>
    <row r="108" spans="1:3" x14ac:dyDescent="0.25">
      <c r="A108" s="6" t="s">
        <v>349</v>
      </c>
      <c r="B108" s="4" t="s">
        <v>332</v>
      </c>
      <c r="C108" s="8">
        <f>AVERAGE(C104:C107)</f>
        <v>0.42913425925925941</v>
      </c>
    </row>
    <row r="109" spans="1:3" x14ac:dyDescent="0.25">
      <c r="A109" s="6" t="s">
        <v>350</v>
      </c>
      <c r="B109" s="4" t="s">
        <v>325</v>
      </c>
      <c r="C109" s="7">
        <v>0.22</v>
      </c>
    </row>
    <row r="110" spans="1:3" x14ac:dyDescent="0.25">
      <c r="A110" s="6" t="s">
        <v>350</v>
      </c>
      <c r="B110" s="4" t="s">
        <v>326</v>
      </c>
      <c r="C110" s="8">
        <v>0.73629629629629634</v>
      </c>
    </row>
    <row r="111" spans="1:3" x14ac:dyDescent="0.25">
      <c r="A111" s="6" t="s">
        <v>350</v>
      </c>
      <c r="B111" s="4" t="s">
        <v>328</v>
      </c>
      <c r="C111" s="8">
        <v>0.45240740740740737</v>
      </c>
    </row>
    <row r="112" spans="1:3" x14ac:dyDescent="0.25">
      <c r="A112" s="6" t="s">
        <v>350</v>
      </c>
      <c r="B112" s="4" t="s">
        <v>330</v>
      </c>
      <c r="C112" s="8">
        <v>0.22881481481481467</v>
      </c>
    </row>
    <row r="113" spans="1:3" x14ac:dyDescent="0.25">
      <c r="A113" s="6" t="s">
        <v>350</v>
      </c>
      <c r="B113" s="4" t="s">
        <v>332</v>
      </c>
      <c r="C113" s="8">
        <f>AVERAGE(C109:C112)</f>
        <v>0.40937962962962959</v>
      </c>
    </row>
    <row r="114" spans="1:3" x14ac:dyDescent="0.25">
      <c r="A114" s="6" t="s">
        <v>351</v>
      </c>
      <c r="B114" s="4" t="s">
        <v>325</v>
      </c>
      <c r="C114" s="7">
        <v>0.21</v>
      </c>
    </row>
    <row r="115" spans="1:3" x14ac:dyDescent="0.25">
      <c r="A115" s="6" t="s">
        <v>351</v>
      </c>
      <c r="B115" s="4" t="s">
        <v>326</v>
      </c>
      <c r="C115" s="8">
        <v>0.4465185185185187</v>
      </c>
    </row>
    <row r="116" spans="1:3" x14ac:dyDescent="0.25">
      <c r="A116" s="6" t="s">
        <v>351</v>
      </c>
      <c r="B116" s="4" t="s">
        <v>328</v>
      </c>
      <c r="C116" s="8">
        <v>0.44940740740740731</v>
      </c>
    </row>
    <row r="117" spans="1:3" x14ac:dyDescent="0.25">
      <c r="A117" s="6" t="s">
        <v>351</v>
      </c>
      <c r="B117" s="4" t="s">
        <v>330</v>
      </c>
      <c r="C117" s="8">
        <v>0.214592592592593</v>
      </c>
    </row>
    <row r="118" spans="1:3" x14ac:dyDescent="0.25">
      <c r="A118" s="6" t="s">
        <v>351</v>
      </c>
      <c r="B118" s="4" t="s">
        <v>332</v>
      </c>
      <c r="C118" s="8">
        <f>AVERAGE(C114:C117)</f>
        <v>0.33012962962962977</v>
      </c>
    </row>
    <row r="119" spans="1:3" x14ac:dyDescent="0.25">
      <c r="A119" s="6" t="s">
        <v>352</v>
      </c>
      <c r="B119" s="4" t="s">
        <v>325</v>
      </c>
      <c r="C119" s="7">
        <v>0.2</v>
      </c>
    </row>
    <row r="120" spans="1:3" x14ac:dyDescent="0.25">
      <c r="A120" s="6" t="s">
        <v>352</v>
      </c>
      <c r="B120" s="4" t="s">
        <v>326</v>
      </c>
      <c r="C120" s="8">
        <v>0.49007407407407433</v>
      </c>
    </row>
    <row r="121" spans="1:3" x14ac:dyDescent="0.25">
      <c r="A121" s="6" t="s">
        <v>352</v>
      </c>
      <c r="B121" s="4" t="s">
        <v>328</v>
      </c>
      <c r="C121" s="8">
        <v>0.44640740740740731</v>
      </c>
    </row>
    <row r="122" spans="1:3" x14ac:dyDescent="0.25">
      <c r="A122" s="6" t="s">
        <v>352</v>
      </c>
      <c r="B122" s="4" t="s">
        <v>330</v>
      </c>
      <c r="C122" s="8">
        <v>0.40740740740740738</v>
      </c>
    </row>
    <row r="123" spans="1:3" x14ac:dyDescent="0.25">
      <c r="A123" s="6" t="s">
        <v>352</v>
      </c>
      <c r="B123" s="4" t="s">
        <v>332</v>
      </c>
      <c r="C123" s="8">
        <f>AVERAGE(C119:C122)</f>
        <v>0.38597222222222227</v>
      </c>
    </row>
    <row r="124" spans="1:3" x14ac:dyDescent="0.25">
      <c r="A124" s="6" t="s">
        <v>353</v>
      </c>
      <c r="B124" s="4" t="s">
        <v>325</v>
      </c>
      <c r="C124" s="7">
        <v>0.32</v>
      </c>
    </row>
    <row r="125" spans="1:3" x14ac:dyDescent="0.25">
      <c r="A125" s="6" t="s">
        <v>353</v>
      </c>
      <c r="B125" s="4" t="s">
        <v>326</v>
      </c>
      <c r="C125" s="8">
        <v>0.66</v>
      </c>
    </row>
    <row r="126" spans="1:3" x14ac:dyDescent="0.25">
      <c r="A126" s="6" t="s">
        <v>353</v>
      </c>
      <c r="B126" s="4" t="s">
        <v>328</v>
      </c>
      <c r="C126" s="8">
        <v>0.33</v>
      </c>
    </row>
    <row r="127" spans="1:3" x14ac:dyDescent="0.25">
      <c r="A127" s="6" t="s">
        <v>353</v>
      </c>
      <c r="B127" s="4" t="s">
        <v>330</v>
      </c>
      <c r="C127" s="8">
        <v>0.88</v>
      </c>
    </row>
    <row r="128" spans="1:3" x14ac:dyDescent="0.25">
      <c r="A128" s="6" t="s">
        <v>353</v>
      </c>
      <c r="B128" s="4" t="s">
        <v>332</v>
      </c>
      <c r="C128" s="8">
        <f>AVERAGE(C124:C127)</f>
        <v>0.54749999999999999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D100CB6D3DE49B6BCBDD1690DE705" ma:contentTypeVersion="5" ma:contentTypeDescription="Crear nuevo documento." ma:contentTypeScope="" ma:versionID="dcb3aa22f0274b8d41ef8f157a4f0ad2">
  <xsd:schema xmlns:xsd="http://www.w3.org/2001/XMLSchema" xmlns:xs="http://www.w3.org/2001/XMLSchema" xmlns:p="http://schemas.microsoft.com/office/2006/metadata/properties" xmlns:ns2="15f02407-9f4c-4ee8-be20-37d234297eea" targetNamespace="http://schemas.microsoft.com/office/2006/metadata/properties" ma:root="true" ma:fieldsID="79c452bac1935fa5ee9329284c80571d" ns2:_="">
    <xsd:import namespace="15f02407-9f4c-4ee8-be20-37d234297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02407-9f4c-4ee8-be20-37d234297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24E9C7-E012-4D97-AA9F-D26475986275}">
  <ds:schemaRefs>
    <ds:schemaRef ds:uri="http://schemas.microsoft.com/office/2006/documentManagement/types"/>
    <ds:schemaRef ds:uri="15f02407-9f4c-4ee8-be20-37d234297eea"/>
    <ds:schemaRef ds:uri="http://purl.org/dc/terms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499A19-B4C0-4703-AE3E-107160AAB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f02407-9f4c-4ee8-be20-37d234297e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2C6644-86C7-451E-9C41-192A6D5931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53</vt:i4>
      </vt:variant>
    </vt:vector>
  </HeadingPairs>
  <TitlesOfParts>
    <vt:vector size="57" baseType="lpstr">
      <vt:lpstr>Data</vt:lpstr>
      <vt:lpstr>Calculos</vt:lpstr>
      <vt:lpstr>Dashboard</vt:lpstr>
      <vt:lpstr>Hoja2</vt:lpstr>
      <vt:lpstr>Actual</vt:lpstr>
      <vt:lpstr>Administrativa</vt:lpstr>
      <vt:lpstr>AFP</vt:lpstr>
      <vt:lpstr>Ancash</vt:lpstr>
      <vt:lpstr>Año</vt:lpstr>
      <vt:lpstr>Aptos</vt:lpstr>
      <vt:lpstr>Area</vt:lpstr>
      <vt:lpstr>Arequipa</vt:lpstr>
      <vt:lpstr>Callao</vt:lpstr>
      <vt:lpstr>Condición</vt:lpstr>
      <vt:lpstr>Conflictos</vt:lpstr>
      <vt:lpstr>Cumplimiento.Objetivo</vt:lpstr>
      <vt:lpstr>Descuento.AFP</vt:lpstr>
      <vt:lpstr>Descuento.Faltas</vt:lpstr>
      <vt:lpstr>Descuento.Impuesto</vt:lpstr>
      <vt:lpstr>Descuento.Seguro</vt:lpstr>
      <vt:lpstr>Edad</vt:lpstr>
      <vt:lpstr>Faltas</vt:lpstr>
      <vt:lpstr>Fecha.Cese</vt:lpstr>
      <vt:lpstr>Gestión.Recursos</vt:lpstr>
      <vt:lpstr>Grupo.Edad</vt:lpstr>
      <vt:lpstr>Habilidades.Blandas</vt:lpstr>
      <vt:lpstr>Ica</vt:lpstr>
      <vt:lpstr>ID</vt:lpstr>
      <vt:lpstr>Imagen</vt:lpstr>
      <vt:lpstr>Incidente.Laboral</vt:lpstr>
      <vt:lpstr>Ingreso</vt:lpstr>
      <vt:lpstr>La.Libertad</vt:lpstr>
      <vt:lpstr>Lima</vt:lpstr>
      <vt:lpstr>Logistica</vt:lpstr>
      <vt:lpstr>Lugares</vt:lpstr>
      <vt:lpstr>Motivo.Cese</vt:lpstr>
      <vt:lpstr>Neto.Pagar</vt:lpstr>
      <vt:lpstr>Operaciones</vt:lpstr>
      <vt:lpstr>Piura</vt:lpstr>
      <vt:lpstr>Planeamiento</vt:lpstr>
      <vt:lpstr>Planificacion</vt:lpstr>
      <vt:lpstr>Posición</vt:lpstr>
      <vt:lpstr>Recursos.Humanos</vt:lpstr>
      <vt:lpstr>Región</vt:lpstr>
      <vt:lpstr>Salario</vt:lpstr>
      <vt:lpstr>Satisfacción</vt:lpstr>
      <vt:lpstr>Sector</vt:lpstr>
      <vt:lpstr>Sexo</vt:lpstr>
      <vt:lpstr>SSO</vt:lpstr>
      <vt:lpstr>Suministro</vt:lpstr>
      <vt:lpstr>TI</vt:lpstr>
      <vt:lpstr>Tiempo</vt:lpstr>
      <vt:lpstr>Tiempo.Personal</vt:lpstr>
      <vt:lpstr>Tipo._empleo</vt:lpstr>
      <vt:lpstr>Tipo.Incidente</vt:lpstr>
      <vt:lpstr>Tumbes</vt:lpstr>
      <vt:lpstr>Ventas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AEPG</dc:creator>
  <cp:keywords/>
  <dc:description/>
  <cp:lastModifiedBy>Rankorner Rankorner</cp:lastModifiedBy>
  <cp:revision/>
  <dcterms:created xsi:type="dcterms:W3CDTF">2020-10-03T00:20:00Z</dcterms:created>
  <dcterms:modified xsi:type="dcterms:W3CDTF">2025-10-13T03:50:29Z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0x01010049BD100CB6D3DE49B6BCBDD1690DE705</vt:lpwstr>
  </property>
</Properties>
</file>